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40" windowWidth="14055" windowHeight="6600" activeTab="1"/>
  </bookViews>
  <sheets>
    <sheet name="StronaA" sheetId="1" r:id="rId1"/>
    <sheet name="StronaB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<sst xmlns="http://schemas.openxmlformats.org/spreadsheetml/2006/main" count="86" uniqueCount="66">
  <si>
    <t>Wyszczególnienie</t>
  </si>
  <si>
    <t>Polska</t>
  </si>
  <si>
    <t>Województwo</t>
  </si>
  <si>
    <t>Linie kolejowe normalno­torowe w km na 100 km2 powierzchni ogólnej</t>
  </si>
  <si>
    <t>Liczba abonentów telefonii przewodowej na 1000 osób</t>
  </si>
  <si>
    <t>Liczba placówek poczto­wych na 10 tys. osób</t>
  </si>
  <si>
    <t>Procent oczyszczonych ście­ków przemysłowych i ko­munalnych</t>
  </si>
  <si>
    <t>Procent redukcji przemysło­wych zanieczyszczeń pyło­wych</t>
  </si>
  <si>
    <t>Procent redukcji przemysło­wych zanieczyszczeń gazo­wych</t>
  </si>
  <si>
    <t>Liczba mieszkań na 1000 osób</t>
  </si>
  <si>
    <t>Liczba izb na 1000 osób</t>
  </si>
  <si>
    <t>Procent mieszkań posiada­jących wodociąg</t>
  </si>
  <si>
    <t>Procent mieszkań posiada­jących gaz z sieci</t>
  </si>
  <si>
    <t>Dzieci w placówkach wy­chowania przedszkolnego na 1000 dzieci w wieku 3-6 lat</t>
  </si>
  <si>
    <t>Dzieci w żłobkach na 1000 dzieci w wieku do 3 lat</t>
  </si>
  <si>
    <t>Liczba lekarzy na 10 tys. osób</t>
  </si>
  <si>
    <t>Liczba lekarzy stomatolo­gów na 10 tys. osób</t>
  </si>
  <si>
    <t>Liczba łóżek w szpitalach ogólnych na 10 tys. osób</t>
  </si>
  <si>
    <t>Liczba pielęgniarek na 10 tys. osób</t>
  </si>
  <si>
    <t>Liczba abonentów radio­wych na 1000 osób</t>
  </si>
  <si>
    <t>Liczba abonentów telewi­zyjnych na 1000 osób</t>
  </si>
  <si>
    <t>Liczba miejsc noclegowych w turystyce na 1000 osób</t>
  </si>
  <si>
    <r>
      <rPr>
        <i/>
        <sz val="8"/>
        <color rgb="FF000000"/>
        <rFont val="Arial"/>
        <family val="2"/>
      </rPr>
      <t>Charakterystyka Polski i województw w 2001 r. (cechy diagnostyczne</t>
    </r>
    <r>
      <rPr>
        <sz val="9"/>
        <color rgb="FF000000"/>
        <rFont val="Arial"/>
        <family val="2"/>
      </rPr>
      <t xml:space="preserve"> - </t>
    </r>
    <r>
      <rPr>
        <i/>
        <sz val="8"/>
        <color rgb="FF000000"/>
        <rFont val="Arial"/>
        <family val="2"/>
      </rPr>
      <t>stymulanty)</t>
    </r>
  </si>
  <si>
    <t>Źródło:Kapusta F. (2006): Zarządzanie działaniami logistycznymi. Wyd. Forum naukowe, Poznań -Wrocław, str. 48-49.</t>
  </si>
  <si>
    <t>Poziom infrastruktury technicznej i społecznej w poszczególnych województwach (w 2001 r.)</t>
  </si>
  <si>
    <t>Lp.</t>
  </si>
  <si>
    <t>Infrastruktura
techniczna</t>
  </si>
  <si>
    <t>Infrastruktura
społeczna</t>
  </si>
  <si>
    <t>Razem
infrastruktura</t>
  </si>
  <si>
    <t>ogółem 
punktów</t>
  </si>
  <si>
    <t>średnia
(X=11)</t>
  </si>
  <si>
    <t>średnia
(X= 9)</t>
  </si>
  <si>
    <t>średnia                           (X = 20)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</si>
  <si>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</si>
  <si>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</si>
  <si>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</si>
  <si>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</si>
  <si>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</si>
  <si>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</si>
  <si>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</si>
  <si>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</si>
  <si>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</si>
  <si>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</si>
  <si>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</si>
  <si>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</si>
  <si>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</si>
  <si>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</si>
  <si>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</si>
  <si>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</si>
  <si>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Skala</t>
  </si>
  <si>
    <t>Drogi o nawierzchni twar­dej w km na 100 km2 powierzchni ogólnej</t>
  </si>
  <si>
    <t>Suma</t>
  </si>
  <si>
    <t>Suma do 11</t>
  </si>
  <si>
    <t>Suma od 12</t>
  </si>
  <si>
    <t>Wpjewództwo</t>
  </si>
  <si>
    <t>MAX</t>
  </si>
  <si>
    <t>MIN</t>
  </si>
  <si>
    <t>Rożnica</t>
  </si>
  <si>
    <t>Ilość klas</t>
  </si>
  <si>
    <t>Rozpiętość</t>
  </si>
  <si>
    <t>86,40-92,39</t>
  </si>
  <si>
    <t>92,4-98,39</t>
  </si>
  <si>
    <t>98,4-104,39</t>
  </si>
  <si>
    <t>104,4-110,39</t>
  </si>
  <si>
    <t>110,4-116,39</t>
  </si>
  <si>
    <t>Województwo dolnośląskie: ma najwyższy poziom infrastruktury w całej Polsce; jest jedynym województwem w całej Polsce którego średnia wynosi ponad 115; wraz z województwem zachodniopomorskim i śląskim stanowi województwa, w których infrastruktura i jej rozwój znajdują się na najwyższym poziomie; zdecydowanie wyższy poziom rozwoju infrastruktury zauważalny jest na zachodzie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</si>
</sst>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5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F"/>
      <family val="2"/>
    </font>
    <font>
      <sz val="11"/>
      <name val="Arial"/>
      <family val="2"/>
    </font>
    <font>
      <i/>
      <sz val="8"/>
      <color rgb="FF000000"/>
      <name val="Calibri"/>
      <family val="2"/>
    </font>
    <font>
      <i/>
      <sz val="8"/>
      <color rgb="FF000000"/>
      <name val="F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/>
      <top style="thin">
        <color theme="8" tint="-0.4999699890613556"/>
      </top>
      <bottom style="thin"/>
    </border>
    <border>
      <left style="thin"/>
      <right style="thin"/>
      <top style="thin">
        <color theme="8" tint="-0.4999699890613556"/>
      </top>
      <bottom style="thin"/>
    </border>
    <border>
      <left style="thin"/>
      <right style="thin">
        <color theme="8" tint="-0.4999699890613556"/>
      </right>
      <top style="thin">
        <color theme="8" tint="-0.4999699890613556"/>
      </top>
      <bottom style="thin"/>
    </border>
    <border>
      <left style="thin">
        <color theme="8" tint="-0.4999699890613556"/>
      </left>
      <right style="thin"/>
      <top style="thin"/>
      <bottom style="thin">
        <color theme="8" tint="-0.4999699890613556"/>
      </bottom>
    </border>
    <border>
      <left style="thin"/>
      <right style="thin"/>
      <top style="thin"/>
      <bottom style="thin">
        <color theme="8" tint="-0.4999699890613556"/>
      </bottom>
    </border>
    <border>
      <left style="thin"/>
      <right/>
      <top style="thin"/>
      <bottom style="thin">
        <color theme="8" tint="-0.4999699890613556"/>
      </bottom>
    </border>
    <border>
      <left/>
      <right/>
      <top/>
      <bottom style="thin">
        <color theme="8" tint="-0.49996998906135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1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5" borderId="4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5" borderId="0" xfId="0" applyFont="1" applyFill="1" applyBorder="1" applyAlignment="1">
      <alignment horizontal="right" vertical="center"/>
    </xf>
    <xf numFmtId="2" fontId="9" fillId="2" borderId="8" xfId="2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11" fillId="0" borderId="8" xfId="0" applyFont="1" applyBorder="1"/>
    <xf numFmtId="0" fontId="3" fillId="5" borderId="9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2" fillId="3" borderId="8" xfId="21" applyFont="1" applyBorder="1" applyAlignment="1">
      <alignment/>
    </xf>
    <xf numFmtId="2" fontId="12" fillId="3" borderId="8" xfId="21" applyNumberFormat="1" applyFont="1" applyBorder="1" applyAlignment="1">
      <alignment/>
    </xf>
    <xf numFmtId="0" fontId="13" fillId="0" borderId="8" xfId="0" applyFont="1" applyBorder="1" applyAlignment="1">
      <alignment/>
    </xf>
    <xf numFmtId="2" fontId="13" fillId="0" borderId="8" xfId="0" applyNumberFormat="1" applyFont="1" applyBorder="1" applyAlignment="1">
      <alignment/>
    </xf>
    <xf numFmtId="0" fontId="4" fillId="0" borderId="0" xfId="0" applyFont="1" applyBorder="1"/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11" fillId="5" borderId="8" xfId="0" applyFont="1" applyFill="1" applyBorder="1" applyAlignment="1">
      <alignment/>
    </xf>
    <xf numFmtId="0" fontId="2" fillId="4" borderId="8" xfId="22" applyFont="1" applyBorder="1" applyAlignment="1">
      <alignment/>
    </xf>
    <xf numFmtId="0" fontId="2" fillId="0" borderId="8" xfId="0" applyFont="1" applyBorder="1" applyAlignment="1">
      <alignment/>
    </xf>
    <xf numFmtId="0" fontId="10" fillId="5" borderId="8" xfId="0" applyFont="1" applyFill="1" applyBorder="1" applyAlignment="1">
      <alignment/>
    </xf>
    <xf numFmtId="0" fontId="9" fillId="4" borderId="8" xfId="22" applyFont="1" applyBorder="1" applyAlignment="1">
      <alignment/>
    </xf>
    <xf numFmtId="0" fontId="9" fillId="4" borderId="8" xfId="22" applyFont="1" applyBorder="1" applyAlignment="1">
      <alignment horizontal="center" vertical="top" wrapText="1"/>
    </xf>
    <xf numFmtId="0" fontId="9" fillId="4" borderId="8" xfId="22" applyFont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8" xfId="0" applyFont="1" applyBorder="1"/>
    <xf numFmtId="2" fontId="10" fillId="5" borderId="8" xfId="0" applyNumberFormat="1" applyFont="1" applyFill="1" applyBorder="1" applyAlignment="1">
      <alignment/>
    </xf>
    <xf numFmtId="2" fontId="11" fillId="5" borderId="8" xfId="0" applyNumberFormat="1" applyFont="1" applyFill="1" applyBorder="1" applyAlignment="1">
      <alignment/>
    </xf>
    <xf numFmtId="2" fontId="10" fillId="5" borderId="8" xfId="0" applyNumberFormat="1" applyFont="1" applyFill="1" applyBorder="1" applyAlignment="1">
      <alignment horizontal="center" vertical="center" wrapText="1"/>
    </xf>
    <xf numFmtId="2" fontId="2" fillId="4" borderId="8" xfId="22" applyNumberFormat="1" applyFont="1" applyBorder="1" applyAlignment="1">
      <alignment/>
    </xf>
    <xf numFmtId="2" fontId="9" fillId="4" borderId="8" xfId="22" applyNumberFormat="1" applyFont="1" applyBorder="1" applyAlignment="1">
      <alignment/>
    </xf>
    <xf numFmtId="2" fontId="10" fillId="0" borderId="8" xfId="0" applyNumberFormat="1" applyFont="1" applyBorder="1"/>
    <xf numFmtId="1" fontId="2" fillId="4" borderId="8" xfId="22" applyNumberFormat="1" applyFont="1" applyBorder="1" applyAlignment="1">
      <alignment/>
    </xf>
    <xf numFmtId="1" fontId="10" fillId="5" borderId="8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kcent 4" xfId="20"/>
    <cellStyle name="20% - akcent 5" xfId="21"/>
    <cellStyle name="40% - akcent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21</xdr:row>
      <xdr:rowOff>28575</xdr:rowOff>
    </xdr:from>
    <xdr:to>
      <xdr:col>7</xdr:col>
      <xdr:colOff>0</xdr:colOff>
      <xdr:row>44</xdr:row>
      <xdr:rowOff>142875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8325" y="4162425"/>
          <a:ext cx="434340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46</xdr:row>
      <xdr:rowOff>171450</xdr:rowOff>
    </xdr:from>
    <xdr:to>
      <xdr:col>8</xdr:col>
      <xdr:colOff>9525</xdr:colOff>
      <xdr:row>48</xdr:row>
      <xdr:rowOff>19050</xdr:rowOff>
    </xdr:to>
    <xdr:pic>
      <xdr:nvPicPr>
        <xdr:cNvPr id="15" name="Obraz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2725" y="8829675"/>
          <a:ext cx="427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1"/>
  <sheetViews>
    <sheetView workbookViewId="0" topLeftCell="L1">
      <selection activeCell="AK26" sqref="AK26"/>
    </sheetView>
  </sheetViews>
  <sheetFormatPr defaultColWidth="12.625" defaultRowHeight="15" customHeight="1"/>
  <cols>
    <col min="1" max="1" width="43.50390625" style="0" customWidth="1"/>
    <col min="2" max="2" width="5.50390625" style="0" customWidth="1"/>
    <col min="3" max="4" width="5.625" style="0" customWidth="1"/>
    <col min="5" max="5" width="4.875" style="0" customWidth="1"/>
    <col min="6" max="7" width="5.625" style="0" customWidth="1"/>
    <col min="8" max="8" width="4.875" style="0" customWidth="1"/>
    <col min="9" max="10" width="5.625" style="0" customWidth="1"/>
    <col min="11" max="11" width="4.875" style="0" customWidth="1"/>
    <col min="12" max="14" width="5.625" style="0" customWidth="1"/>
    <col min="15" max="15" width="4.875" style="0" customWidth="1"/>
    <col min="16" max="18" width="5.625" style="0" customWidth="1"/>
    <col min="19" max="19" width="5.625" style="2" customWidth="1"/>
    <col min="20" max="20" width="10.375" style="0" customWidth="1"/>
    <col min="21" max="27" width="8.625" style="0" customWidth="1"/>
  </cols>
  <sheetData>
    <row r="1" spans="1:27" ht="14.25" customHeight="1">
      <c r="A1" s="15" t="s">
        <v>0</v>
      </c>
      <c r="B1" s="1" t="s">
        <v>1</v>
      </c>
      <c r="C1" s="12" t="s">
        <v>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38"/>
      <c r="T1" s="2"/>
      <c r="U1" s="2"/>
      <c r="V1" s="2"/>
      <c r="W1" s="2"/>
      <c r="X1" s="2"/>
      <c r="Y1" s="2"/>
      <c r="Z1" s="2"/>
      <c r="AA1" s="2"/>
    </row>
    <row r="2" spans="1:27" ht="14.25" customHeight="1">
      <c r="A2" s="16"/>
      <c r="B2" s="3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4">
        <v>16</v>
      </c>
      <c r="S2" s="39"/>
      <c r="T2" s="2"/>
      <c r="U2" s="2"/>
      <c r="V2" s="2"/>
      <c r="W2" s="2"/>
      <c r="X2" s="2"/>
      <c r="Y2" s="2"/>
      <c r="Z2" s="2"/>
      <c r="AA2" s="2"/>
    </row>
    <row r="3" spans="1:37" ht="20.25" customHeight="1">
      <c r="A3" s="17" t="s">
        <v>3</v>
      </c>
      <c r="B3" s="5">
        <v>6.4</v>
      </c>
      <c r="C3" s="5">
        <v>9.3</v>
      </c>
      <c r="D3" s="5">
        <v>6.9</v>
      </c>
      <c r="E3" s="5">
        <v>4.2</v>
      </c>
      <c r="F3" s="5">
        <v>6.5</v>
      </c>
      <c r="G3" s="5">
        <v>5.9</v>
      </c>
      <c r="H3" s="5">
        <v>7.6</v>
      </c>
      <c r="I3" s="5">
        <v>4.8</v>
      </c>
      <c r="J3" s="5">
        <v>8.8</v>
      </c>
      <c r="K3" s="5">
        <v>5.4</v>
      </c>
      <c r="L3" s="5">
        <v>3.9</v>
      </c>
      <c r="M3" s="5">
        <v>7.4</v>
      </c>
      <c r="N3" s="5">
        <v>15.3</v>
      </c>
      <c r="O3" s="5">
        <v>6.2</v>
      </c>
      <c r="P3" s="5">
        <v>5.5</v>
      </c>
      <c r="Q3" s="5">
        <v>6.8</v>
      </c>
      <c r="R3" s="6">
        <v>5.3</v>
      </c>
      <c r="S3" s="23"/>
      <c r="T3" s="2"/>
      <c r="U3" s="24">
        <f>C3/$B3*100</f>
        <v>145.3125</v>
      </c>
      <c r="V3" s="24">
        <f>D3/$B3*100</f>
        <v>107.8125</v>
      </c>
      <c r="W3" s="24">
        <f>E3/$B3*100</f>
        <v>65.625</v>
      </c>
      <c r="X3" s="24">
        <f>F3/$B3*100</f>
        <v>101.5625</v>
      </c>
      <c r="Y3" s="24">
        <f>G3/$B3*100</f>
        <v>92.1875</v>
      </c>
      <c r="Z3" s="24">
        <f>H3/$B3*100</f>
        <v>118.74999999999997</v>
      </c>
      <c r="AA3" s="24">
        <f>I3/$B3*100</f>
        <v>74.99999999999999</v>
      </c>
      <c r="AB3" s="24">
        <f>J3/$B3*100</f>
        <v>137.5</v>
      </c>
      <c r="AC3" s="24">
        <f>K3/$B3*100</f>
        <v>84.375</v>
      </c>
      <c r="AD3" s="24">
        <f>L3/$B3*100</f>
        <v>60.9375</v>
      </c>
      <c r="AE3" s="24">
        <f>M3/$B3*100</f>
        <v>115.625</v>
      </c>
      <c r="AF3" s="24">
        <f>N3/$B3*100</f>
        <v>239.0625</v>
      </c>
      <c r="AG3" s="24">
        <f>O3/$B3*100</f>
        <v>96.875</v>
      </c>
      <c r="AH3" s="24">
        <f>P3/$B3*100</f>
        <v>85.9375</v>
      </c>
      <c r="AI3" s="24">
        <f>Q3/$B3*100</f>
        <v>106.25</v>
      </c>
      <c r="AJ3" s="24">
        <f>R3/$B3*100</f>
        <v>82.81249999999999</v>
      </c>
      <c r="AK3" s="2"/>
    </row>
    <row r="4" spans="1:36" ht="14.25" customHeight="1">
      <c r="A4" s="17" t="s">
        <v>50</v>
      </c>
      <c r="B4" s="5">
        <v>79.9</v>
      </c>
      <c r="C4" s="5">
        <v>91.3</v>
      </c>
      <c r="D4" s="5">
        <v>76.6</v>
      </c>
      <c r="E4" s="5">
        <v>72.3</v>
      </c>
      <c r="F4" s="5">
        <v>58.4</v>
      </c>
      <c r="G4" s="5">
        <v>89.9</v>
      </c>
      <c r="H4" s="5">
        <v>143.8</v>
      </c>
      <c r="I4" s="5">
        <v>80.2</v>
      </c>
      <c r="J4" s="5">
        <v>89.9</v>
      </c>
      <c r="K4" s="5">
        <v>80.9</v>
      </c>
      <c r="L4" s="5">
        <v>52.4</v>
      </c>
      <c r="M4" s="5">
        <v>63</v>
      </c>
      <c r="N4" s="5">
        <v>159.7</v>
      </c>
      <c r="O4" s="5">
        <v>96.9</v>
      </c>
      <c r="P4" s="5">
        <v>50.6</v>
      </c>
      <c r="Q4" s="5">
        <v>79.4</v>
      </c>
      <c r="R4" s="6">
        <v>56.6</v>
      </c>
      <c r="S4" s="23"/>
      <c r="T4" s="2"/>
      <c r="U4" s="25">
        <f>C4/$B4*100</f>
        <v>114.26783479349186</v>
      </c>
      <c r="V4" s="25">
        <f>D4/$B4*100</f>
        <v>95.86983729662076</v>
      </c>
      <c r="W4" s="25">
        <f>E4/$B4*100</f>
        <v>90.48811013767208</v>
      </c>
      <c r="X4" s="25">
        <f>F4/$B4*100</f>
        <v>73.09136420525655</v>
      </c>
      <c r="Y4" s="25">
        <f>G4/$B4*100</f>
        <v>112.51564455569462</v>
      </c>
      <c r="Z4" s="25">
        <f>H4/$B4*100</f>
        <v>179.97496871088862</v>
      </c>
      <c r="AA4" s="25">
        <f>I4/$B4*100</f>
        <v>100.37546933667083</v>
      </c>
      <c r="AB4" s="25">
        <f>J4/$B4*100</f>
        <v>112.51564455569462</v>
      </c>
      <c r="AC4" s="25">
        <f>K4/$B4*100</f>
        <v>101.25156445556946</v>
      </c>
      <c r="AD4" s="25">
        <f>L4/$B4*100</f>
        <v>65.58197747183979</v>
      </c>
      <c r="AE4" s="25">
        <f>M4/$B4*100</f>
        <v>78.84856070087609</v>
      </c>
      <c r="AF4" s="25">
        <f>N4/$B4*100</f>
        <v>199.87484355444303</v>
      </c>
      <c r="AG4" s="25">
        <f>O4/$B4*100</f>
        <v>121.27659574468086</v>
      </c>
      <c r="AH4" s="25">
        <f>P4/$B4*100</f>
        <v>63.32916145181476</v>
      </c>
      <c r="AI4" s="25">
        <f>Q4/$B4*100</f>
        <v>99.37421777221527</v>
      </c>
      <c r="AJ4" s="25">
        <f>R4/$B4*100</f>
        <v>70.83854818523153</v>
      </c>
    </row>
    <row r="5" spans="1:36" ht="14.25" customHeight="1">
      <c r="A5" s="17" t="s">
        <v>4</v>
      </c>
      <c r="B5" s="5">
        <v>294.9</v>
      </c>
      <c r="C5" s="5">
        <v>332.4</v>
      </c>
      <c r="D5" s="5">
        <v>304</v>
      </c>
      <c r="E5" s="5">
        <v>255.4</v>
      </c>
      <c r="F5" s="5">
        <v>281.9</v>
      </c>
      <c r="G5" s="5">
        <v>289.2</v>
      </c>
      <c r="H5" s="5">
        <v>274.4</v>
      </c>
      <c r="I5" s="5">
        <v>362.7</v>
      </c>
      <c r="J5" s="5">
        <v>249.7</v>
      </c>
      <c r="K5" s="5">
        <v>228.5</v>
      </c>
      <c r="L5" s="5">
        <v>268.1</v>
      </c>
      <c r="M5" s="5">
        <v>303.8</v>
      </c>
      <c r="N5" s="5">
        <v>294.9</v>
      </c>
      <c r="O5" s="5">
        <v>222.5</v>
      </c>
      <c r="P5" s="5">
        <v>279.9</v>
      </c>
      <c r="Q5" s="5">
        <v>295.5</v>
      </c>
      <c r="R5" s="6">
        <v>311</v>
      </c>
      <c r="S5" s="23"/>
      <c r="T5" s="2"/>
      <c r="U5" s="24">
        <f>C5/$B5*100</f>
        <v>112.71617497456765</v>
      </c>
      <c r="V5" s="24">
        <f>D5/$B5*100</f>
        <v>103.08579179382842</v>
      </c>
      <c r="W5" s="24">
        <f>E5/$B5*100</f>
        <v>86.60562902678876</v>
      </c>
      <c r="X5" s="24">
        <f>F5/$B5*100</f>
        <v>95.59172600881655</v>
      </c>
      <c r="Y5" s="24">
        <f>G5/$B5*100</f>
        <v>98.06714140386572</v>
      </c>
      <c r="Z5" s="24">
        <f>H5/$B5*100</f>
        <v>93.04849101390302</v>
      </c>
      <c r="AA5" s="24">
        <f>I5/$B5*100</f>
        <v>122.99084435401832</v>
      </c>
      <c r="AB5" s="24">
        <f>J5/$B5*100</f>
        <v>84.67277043065447</v>
      </c>
      <c r="AC5" s="24">
        <f>K5/$B5*100</f>
        <v>77.48389284503222</v>
      </c>
      <c r="AD5" s="24">
        <f>L5/$B5*100</f>
        <v>90.91217361817566</v>
      </c>
      <c r="AE5" s="24">
        <f>M5/$B5*100</f>
        <v>103.01797219396407</v>
      </c>
      <c r="AF5" s="24">
        <f>N5/$B5*100</f>
        <v>100</v>
      </c>
      <c r="AG5" s="24">
        <f>O5/$B5*100</f>
        <v>75.4493048491014</v>
      </c>
      <c r="AH5" s="24">
        <f>P5/$B5*100</f>
        <v>94.91353001017295</v>
      </c>
      <c r="AI5" s="24">
        <f>Q5/$B5*100</f>
        <v>100.2034587995931</v>
      </c>
      <c r="AJ5" s="24">
        <f>R5/$B5*100</f>
        <v>105.45947778908105</v>
      </c>
    </row>
    <row r="6" spans="1:36" ht="14.25" customHeight="1">
      <c r="A6" s="17" t="s">
        <v>5</v>
      </c>
      <c r="B6" s="5">
        <v>2.2</v>
      </c>
      <c r="C6" s="5">
        <v>2.6</v>
      </c>
      <c r="D6" s="5">
        <v>2.3</v>
      </c>
      <c r="E6" s="5">
        <v>2.9</v>
      </c>
      <c r="F6" s="5">
        <v>2.6</v>
      </c>
      <c r="G6" s="5">
        <v>1.8</v>
      </c>
      <c r="H6" s="5">
        <v>2</v>
      </c>
      <c r="I6" s="5">
        <v>1.8</v>
      </c>
      <c r="J6" s="5">
        <v>2.8</v>
      </c>
      <c r="K6" s="5">
        <v>2.4</v>
      </c>
      <c r="L6" s="5">
        <v>2.8</v>
      </c>
      <c r="M6" s="5">
        <v>2.2</v>
      </c>
      <c r="N6" s="5">
        <v>1.7</v>
      </c>
      <c r="O6" s="5">
        <v>2.4</v>
      </c>
      <c r="P6" s="5">
        <v>2.9</v>
      </c>
      <c r="Q6" s="5">
        <v>2.4</v>
      </c>
      <c r="R6" s="6">
        <v>2.4</v>
      </c>
      <c r="S6" s="23"/>
      <c r="T6" s="2"/>
      <c r="U6" s="25">
        <f>C6/$B6*100</f>
        <v>118.18181818181816</v>
      </c>
      <c r="V6" s="25">
        <f>D6/$B6*100</f>
        <v>104.54545454545452</v>
      </c>
      <c r="W6" s="25">
        <f>E6/$B6*100</f>
        <v>131.8181818181818</v>
      </c>
      <c r="X6" s="25">
        <f>F6/$B6*100</f>
        <v>118.18181818181816</v>
      </c>
      <c r="Y6" s="25">
        <f>G6/$B6*100</f>
        <v>81.81818181818181</v>
      </c>
      <c r="Z6" s="25">
        <f>H6/$B6*100</f>
        <v>90.9090909090909</v>
      </c>
      <c r="AA6" s="25">
        <f>I6/$B6*100</f>
        <v>81.81818181818181</v>
      </c>
      <c r="AB6" s="25">
        <f>J6/$B6*100</f>
        <v>127.27272727272725</v>
      </c>
      <c r="AC6" s="25">
        <f>K6/$B6*100</f>
        <v>109.09090909090908</v>
      </c>
      <c r="AD6" s="25">
        <f>L6/$B6*100</f>
        <v>127.27272727272725</v>
      </c>
      <c r="AE6" s="25">
        <f>M6/$B6*100</f>
        <v>100</v>
      </c>
      <c r="AF6" s="25">
        <f>N6/$B6*100</f>
        <v>77.27272727272727</v>
      </c>
      <c r="AG6" s="25">
        <f>O6/$B6*100</f>
        <v>109.09090909090908</v>
      </c>
      <c r="AH6" s="25">
        <f>P6/$B6*100</f>
        <v>131.8181818181818</v>
      </c>
      <c r="AI6" s="25">
        <f>Q6/$B6*100</f>
        <v>109.09090909090908</v>
      </c>
      <c r="AJ6" s="25">
        <f>R6/$B6*100</f>
        <v>109.09090909090908</v>
      </c>
    </row>
    <row r="7" spans="1:36" ht="14.25" customHeight="1">
      <c r="A7" s="17" t="s">
        <v>6</v>
      </c>
      <c r="B7" s="5">
        <v>89.9</v>
      </c>
      <c r="C7" s="5">
        <v>95.9</v>
      </c>
      <c r="D7" s="5">
        <v>86.2</v>
      </c>
      <c r="E7" s="5">
        <v>97.4</v>
      </c>
      <c r="F7" s="5">
        <v>98</v>
      </c>
      <c r="G7" s="5">
        <v>92.9</v>
      </c>
      <c r="H7" s="5">
        <v>96</v>
      </c>
      <c r="I7" s="5">
        <v>67.4</v>
      </c>
      <c r="J7" s="5">
        <v>95.6</v>
      </c>
      <c r="K7" s="5">
        <v>91.2</v>
      </c>
      <c r="L7" s="5">
        <v>98.9</v>
      </c>
      <c r="M7" s="5">
        <v>91.8</v>
      </c>
      <c r="N7" s="5">
        <v>90.1</v>
      </c>
      <c r="O7" s="5">
        <v>98.7</v>
      </c>
      <c r="P7" s="5">
        <v>94.5</v>
      </c>
      <c r="Q7" s="5">
        <v>97.1</v>
      </c>
      <c r="R7" s="6">
        <v>81.1</v>
      </c>
      <c r="S7" s="23"/>
      <c r="T7" s="2"/>
      <c r="U7" s="24">
        <f>C7/$B7*100</f>
        <v>106.67408231368188</v>
      </c>
      <c r="V7" s="24">
        <f>D7/$B7*100</f>
        <v>95.88431590656285</v>
      </c>
      <c r="W7" s="24">
        <f>E7/$B7*100</f>
        <v>108.34260289210233</v>
      </c>
      <c r="X7" s="24">
        <f>F7/$B7*100</f>
        <v>109.0100111234705</v>
      </c>
      <c r="Y7" s="24">
        <f>G7/$B7*100</f>
        <v>103.33704115684093</v>
      </c>
      <c r="Z7" s="24">
        <f>H7/$B7*100</f>
        <v>106.7853170189099</v>
      </c>
      <c r="AA7" s="24">
        <f>I7/$B7*100</f>
        <v>74.972191323693</v>
      </c>
      <c r="AB7" s="24">
        <f>J7/$B7*100</f>
        <v>106.34037819799775</v>
      </c>
      <c r="AC7" s="24">
        <f>K7/$B7*100</f>
        <v>101.44605116796438</v>
      </c>
      <c r="AD7" s="24">
        <f>L7/$B7*100</f>
        <v>110.0111234705228</v>
      </c>
      <c r="AE7" s="24">
        <f>M7/$B7*100</f>
        <v>102.11345939933258</v>
      </c>
      <c r="AF7" s="24">
        <f>N7/$B7*100</f>
        <v>100.22246941045606</v>
      </c>
      <c r="AG7" s="24">
        <f>O7/$B7*100</f>
        <v>109.78865406006673</v>
      </c>
      <c r="AH7" s="24">
        <f>P7/$B7*100</f>
        <v>105.11679644048944</v>
      </c>
      <c r="AI7" s="24">
        <f>Q7/$B7*100</f>
        <v>108.00889877641823</v>
      </c>
      <c r="AJ7" s="24">
        <f>R7/$B7*100</f>
        <v>90.21134593993325</v>
      </c>
    </row>
    <row r="8" spans="1:36" ht="14.25" customHeight="1">
      <c r="A8" s="17" t="s">
        <v>7</v>
      </c>
      <c r="B8" s="5">
        <v>99.1</v>
      </c>
      <c r="C8" s="5">
        <v>98.8</v>
      </c>
      <c r="D8" s="5">
        <v>97.4</v>
      </c>
      <c r="E8" s="5">
        <v>97.7</v>
      </c>
      <c r="F8" s="5">
        <v>95.9</v>
      </c>
      <c r="G8" s="5">
        <v>99.7</v>
      </c>
      <c r="H8" s="5">
        <v>98.5</v>
      </c>
      <c r="I8" s="5">
        <v>99</v>
      </c>
      <c r="J8" s="5">
        <v>99.3</v>
      </c>
      <c r="K8" s="5">
        <v>97.9</v>
      </c>
      <c r="L8" s="5">
        <v>98.4</v>
      </c>
      <c r="M8" s="5">
        <v>98.8</v>
      </c>
      <c r="N8" s="5">
        <v>99.1</v>
      </c>
      <c r="O8" s="5">
        <v>99.6</v>
      </c>
      <c r="P8" s="5">
        <v>95</v>
      </c>
      <c r="Q8" s="5">
        <v>98.9</v>
      </c>
      <c r="R8" s="7">
        <v>98.8</v>
      </c>
      <c r="S8" s="40"/>
      <c r="T8" s="2"/>
      <c r="U8" s="25">
        <f>C8/$B8*100</f>
        <v>99.69727547931383</v>
      </c>
      <c r="V8" s="25">
        <f>D8/$B8*100</f>
        <v>98.28456104944502</v>
      </c>
      <c r="W8" s="25">
        <f>E8/$B8*100</f>
        <v>98.58728557013119</v>
      </c>
      <c r="X8" s="25">
        <f>F8/$B8*100</f>
        <v>96.77093844601414</v>
      </c>
      <c r="Y8" s="25">
        <f>G8/$B8*100</f>
        <v>100.60544904137237</v>
      </c>
      <c r="Z8" s="25">
        <f>H8/$B8*100</f>
        <v>99.39455095862766</v>
      </c>
      <c r="AA8" s="25">
        <f>I8/$B8*100</f>
        <v>99.89909182643795</v>
      </c>
      <c r="AB8" s="25">
        <f>J8/$B8*100</f>
        <v>100.20181634712412</v>
      </c>
      <c r="AC8" s="25">
        <f>K8/$B8*100</f>
        <v>98.78910191725531</v>
      </c>
      <c r="AD8" s="25">
        <f>L8/$B8*100</f>
        <v>99.2936427850656</v>
      </c>
      <c r="AE8" s="25">
        <f>M8/$B8*100</f>
        <v>99.69727547931383</v>
      </c>
      <c r="AF8" s="25">
        <f>N8/$B8*100</f>
        <v>100</v>
      </c>
      <c r="AG8" s="25">
        <f>O8/$B8*100</f>
        <v>100.50454086781029</v>
      </c>
      <c r="AH8" s="25">
        <f>P8/$B8*100</f>
        <v>95.8627648839556</v>
      </c>
      <c r="AI8" s="25">
        <f>Q8/$B8*100</f>
        <v>99.79818365287589</v>
      </c>
      <c r="AJ8" s="25">
        <f>R8/$B8*100</f>
        <v>99.69727547931383</v>
      </c>
    </row>
    <row r="9" spans="1:36" ht="14.25" customHeight="1">
      <c r="A9" s="17" t="s">
        <v>8</v>
      </c>
      <c r="B9" s="5">
        <v>45</v>
      </c>
      <c r="C9" s="5">
        <v>87.5</v>
      </c>
      <c r="D9" s="5">
        <v>23.9</v>
      </c>
      <c r="E9" s="5">
        <v>36.4</v>
      </c>
      <c r="F9" s="5">
        <v>2.9</v>
      </c>
      <c r="G9" s="5">
        <v>41.5</v>
      </c>
      <c r="H9" s="5">
        <v>37.8</v>
      </c>
      <c r="I9" s="5">
        <v>8.5</v>
      </c>
      <c r="J9" s="5">
        <v>64.4</v>
      </c>
      <c r="K9" s="5">
        <v>25.4</v>
      </c>
      <c r="L9" s="5">
        <v>4.9</v>
      </c>
      <c r="M9" s="5">
        <v>43</v>
      </c>
      <c r="N9" s="5">
        <v>33.5</v>
      </c>
      <c r="O9" s="5">
        <v>28.6</v>
      </c>
      <c r="P9" s="5">
        <v>16.1</v>
      </c>
      <c r="Q9" s="5">
        <v>7.3</v>
      </c>
      <c r="R9" s="6">
        <v>20.9</v>
      </c>
      <c r="S9" s="23"/>
      <c r="T9" s="2"/>
      <c r="U9" s="24">
        <f>C9/$B9*100</f>
        <v>194.44444444444443</v>
      </c>
      <c r="V9" s="24">
        <f>D9/$B9*100</f>
        <v>53.11111111111111</v>
      </c>
      <c r="W9" s="24">
        <f>E9/$B9*100</f>
        <v>80.88888888888889</v>
      </c>
      <c r="X9" s="24">
        <f>F9/$B9*100</f>
        <v>6.444444444444445</v>
      </c>
      <c r="Y9" s="24">
        <f>G9/$B9*100</f>
        <v>92.22222222222223</v>
      </c>
      <c r="Z9" s="24">
        <f>H9/$B9*100</f>
        <v>84</v>
      </c>
      <c r="AA9" s="24">
        <f>I9/$B9*100</f>
        <v>18.88888888888889</v>
      </c>
      <c r="AB9" s="24">
        <f>J9/$B9*100</f>
        <v>143.11111111111111</v>
      </c>
      <c r="AC9" s="24">
        <f>K9/$B9*100</f>
        <v>56.44444444444444</v>
      </c>
      <c r="AD9" s="24">
        <f>L9/$B9*100</f>
        <v>10.88888888888889</v>
      </c>
      <c r="AE9" s="24">
        <f>M9/$B9*100</f>
        <v>95.55555555555556</v>
      </c>
      <c r="AF9" s="24">
        <f>N9/$B9*100</f>
        <v>74.44444444444444</v>
      </c>
      <c r="AG9" s="24">
        <f>O9/$B9*100</f>
        <v>63.55555555555556</v>
      </c>
      <c r="AH9" s="24">
        <f>P9/$B9*100</f>
        <v>35.77777777777778</v>
      </c>
      <c r="AI9" s="24">
        <f>Q9/$B9*100</f>
        <v>16.22222222222222</v>
      </c>
      <c r="AJ9" s="24">
        <f>R9/$B9*100</f>
        <v>46.44444444444444</v>
      </c>
    </row>
    <row r="10" spans="1:36" ht="14.25" customHeight="1">
      <c r="A10" s="17" t="s">
        <v>9</v>
      </c>
      <c r="B10" s="5">
        <v>309.2</v>
      </c>
      <c r="C10" s="5">
        <v>317</v>
      </c>
      <c r="D10" s="5">
        <v>303.3</v>
      </c>
      <c r="E10" s="5">
        <v>304.8</v>
      </c>
      <c r="F10" s="5">
        <v>300.8</v>
      </c>
      <c r="G10" s="5">
        <v>347.8</v>
      </c>
      <c r="H10" s="5">
        <v>284.2</v>
      </c>
      <c r="I10" s="5">
        <v>335</v>
      </c>
      <c r="J10" s="5">
        <v>298.9</v>
      </c>
      <c r="K10" s="5">
        <v>265.5</v>
      </c>
      <c r="L10" s="5">
        <v>317.4</v>
      </c>
      <c r="M10" s="5">
        <v>293.5</v>
      </c>
      <c r="N10" s="5">
        <v>331.1</v>
      </c>
      <c r="O10" s="5">
        <v>300.8</v>
      </c>
      <c r="P10" s="5">
        <v>289.1</v>
      </c>
      <c r="Q10" s="5">
        <v>288.6</v>
      </c>
      <c r="R10" s="6">
        <v>303.2</v>
      </c>
      <c r="S10" s="23"/>
      <c r="T10" s="2"/>
      <c r="U10" s="25">
        <f>C10/$B10*100</f>
        <v>102.52263906856405</v>
      </c>
      <c r="V10" s="25">
        <f>D10/$B10*100</f>
        <v>98.09184993531696</v>
      </c>
      <c r="W10" s="25">
        <f>E10/$B10*100</f>
        <v>98.57697283311772</v>
      </c>
      <c r="X10" s="25">
        <f>F10/$B10*100</f>
        <v>97.28331177231566</v>
      </c>
      <c r="Y10" s="25">
        <f>G10/$B10*100</f>
        <v>112.48382923673998</v>
      </c>
      <c r="Z10" s="25">
        <f>H10/$B10*100</f>
        <v>91.91461836998707</v>
      </c>
      <c r="AA10" s="25">
        <f>I10/$B10*100</f>
        <v>108.34411384217336</v>
      </c>
      <c r="AB10" s="25">
        <f>J10/$B10*100</f>
        <v>96.66882276843467</v>
      </c>
      <c r="AC10" s="25">
        <f>K10/$B10*100</f>
        <v>85.86675291073739</v>
      </c>
      <c r="AD10" s="25">
        <f>L10/$B10*100</f>
        <v>102.65200517464423</v>
      </c>
      <c r="AE10" s="25">
        <f>M10/$B10*100</f>
        <v>94.92238033635188</v>
      </c>
      <c r="AF10" s="25">
        <f>N10/$B10*100</f>
        <v>107.08279430789133</v>
      </c>
      <c r="AG10" s="25">
        <f>O10/$B10*100</f>
        <v>97.28331177231566</v>
      </c>
      <c r="AH10" s="25">
        <f>P10/$B10*100</f>
        <v>93.49935316946961</v>
      </c>
      <c r="AI10" s="25">
        <f>Q10/$B10*100</f>
        <v>93.33764553686935</v>
      </c>
      <c r="AJ10" s="25">
        <f>R10/$B10*100</f>
        <v>98.05950840879689</v>
      </c>
    </row>
    <row r="11" spans="1:36" ht="14.25" customHeight="1">
      <c r="A11" s="17" t="s">
        <v>10</v>
      </c>
      <c r="B11" s="5">
        <v>1076</v>
      </c>
      <c r="C11" s="5">
        <v>1099.6</v>
      </c>
      <c r="D11" s="5">
        <v>1059.7</v>
      </c>
      <c r="E11" s="5">
        <v>1038</v>
      </c>
      <c r="F11" s="5">
        <v>1103.4</v>
      </c>
      <c r="G11" s="5">
        <v>1127.4</v>
      </c>
      <c r="H11" s="5">
        <v>994.9</v>
      </c>
      <c r="I11" s="5">
        <v>1104.6</v>
      </c>
      <c r="J11" s="5">
        <v>1164.1</v>
      </c>
      <c r="K11" s="5">
        <v>939.7</v>
      </c>
      <c r="L11" s="5">
        <v>1180.5</v>
      </c>
      <c r="M11" s="5">
        <v>1047.4</v>
      </c>
      <c r="N11" s="5">
        <v>1139.2</v>
      </c>
      <c r="O11" s="5">
        <v>994.3</v>
      </c>
      <c r="P11" s="5">
        <v>1032.9</v>
      </c>
      <c r="Q11" s="5">
        <v>1070.1</v>
      </c>
      <c r="R11" s="6">
        <v>1086.7</v>
      </c>
      <c r="S11" s="23"/>
      <c r="T11" s="2"/>
      <c r="U11" s="24">
        <f>C11/$B11*100</f>
        <v>102.19330855018586</v>
      </c>
      <c r="V11" s="24">
        <f>D11/$B11*100</f>
        <v>98.48513011152417</v>
      </c>
      <c r="W11" s="24">
        <f>E11/$B11*100</f>
        <v>96.46840148698885</v>
      </c>
      <c r="X11" s="24">
        <f>F11/$B11*100</f>
        <v>102.546468401487</v>
      </c>
      <c r="Y11" s="24">
        <f>G11/$B11*100</f>
        <v>104.77695167286247</v>
      </c>
      <c r="Z11" s="24">
        <f>H11/$B11*100</f>
        <v>92.46282527881041</v>
      </c>
      <c r="AA11" s="24">
        <f>I11/$B11*100</f>
        <v>102.65799256505575</v>
      </c>
      <c r="AB11" s="24">
        <f>J11/$B11*100</f>
        <v>108.18773234200742</v>
      </c>
      <c r="AC11" s="24">
        <f>K11/$B11*100</f>
        <v>87.33271375464685</v>
      </c>
      <c r="AD11" s="24">
        <f>L11/$B11*100</f>
        <v>109.71189591078068</v>
      </c>
      <c r="AE11" s="24">
        <f>M11/$B11*100</f>
        <v>97.34200743494425</v>
      </c>
      <c r="AF11" s="24">
        <f>N11/$B11*100</f>
        <v>105.87360594795538</v>
      </c>
      <c r="AG11" s="24">
        <f>O11/$B11*100</f>
        <v>92.40706319702602</v>
      </c>
      <c r="AH11" s="24">
        <f>P11/$B11*100</f>
        <v>95.99442379182157</v>
      </c>
      <c r="AI11" s="24">
        <f>Q11/$B11*100</f>
        <v>99.45167286245352</v>
      </c>
      <c r="AJ11" s="24">
        <f>R11/$B11*100</f>
        <v>100.99442379182157</v>
      </c>
    </row>
    <row r="12" spans="1:36" ht="14.25" customHeight="1">
      <c r="A12" s="17" t="s">
        <v>11</v>
      </c>
      <c r="B12" s="5">
        <v>97.8</v>
      </c>
      <c r="C12" s="5">
        <v>98.9</v>
      </c>
      <c r="D12" s="5">
        <v>98</v>
      </c>
      <c r="E12" s="5">
        <v>96.3</v>
      </c>
      <c r="F12" s="5">
        <v>93.8</v>
      </c>
      <c r="G12" s="5">
        <v>94.7</v>
      </c>
      <c r="H12" s="5">
        <v>97.6</v>
      </c>
      <c r="I12" s="5">
        <v>96.8</v>
      </c>
      <c r="J12" s="5">
        <v>98.8</v>
      </c>
      <c r="K12" s="5">
        <v>97.9</v>
      </c>
      <c r="L12" s="5">
        <v>97.2</v>
      </c>
      <c r="M12" s="5">
        <v>99.4</v>
      </c>
      <c r="N12" s="5">
        <v>98.7</v>
      </c>
      <c r="O12" s="5">
        <v>94.8</v>
      </c>
      <c r="P12" s="5">
        <v>100</v>
      </c>
      <c r="Q12" s="5">
        <v>98.7</v>
      </c>
      <c r="R12" s="6">
        <v>100</v>
      </c>
      <c r="S12" s="23"/>
      <c r="T12" s="2"/>
      <c r="U12" s="25">
        <f>C12/$B12*100</f>
        <v>101.12474437627812</v>
      </c>
      <c r="V12" s="25">
        <f>D12/$B12*100</f>
        <v>100.20449897750512</v>
      </c>
      <c r="W12" s="25">
        <f>E12/$B12*100</f>
        <v>98.46625766871165</v>
      </c>
      <c r="X12" s="25">
        <f>F12/$B12*100</f>
        <v>95.91002044989774</v>
      </c>
      <c r="Y12" s="25">
        <f>G12/$B12*100</f>
        <v>96.83026584867076</v>
      </c>
      <c r="Z12" s="25">
        <f>H12/$B12*100</f>
        <v>99.79550102249488</v>
      </c>
      <c r="AA12" s="25">
        <f>I12/$B12*100</f>
        <v>98.97750511247445</v>
      </c>
      <c r="AB12" s="25">
        <f>J12/$B12*100</f>
        <v>101.02249488752557</v>
      </c>
      <c r="AC12" s="25">
        <f>K12/$B12*100</f>
        <v>100.10224948875258</v>
      </c>
      <c r="AD12" s="25">
        <f>L12/$B12*100</f>
        <v>99.38650306748467</v>
      </c>
      <c r="AE12" s="25">
        <f>M12/$B12*100</f>
        <v>101.6359918200409</v>
      </c>
      <c r="AF12" s="25">
        <f>N12/$B12*100</f>
        <v>100.92024539877302</v>
      </c>
      <c r="AG12" s="25">
        <f>O12/$B12*100</f>
        <v>96.93251533742331</v>
      </c>
      <c r="AH12" s="25">
        <f>P12/$B12*100</f>
        <v>102.24948875255623</v>
      </c>
      <c r="AI12" s="25">
        <f>Q12/$B12*100</f>
        <v>100.92024539877302</v>
      </c>
      <c r="AJ12" s="25">
        <f>R12/$B12*100</f>
        <v>102.24948875255623</v>
      </c>
    </row>
    <row r="13" spans="1:36" ht="14.25" customHeight="1">
      <c r="A13" s="18" t="s">
        <v>12</v>
      </c>
      <c r="B13" s="8">
        <v>77</v>
      </c>
      <c r="C13" s="8">
        <v>90</v>
      </c>
      <c r="D13" s="8">
        <v>72.9</v>
      </c>
      <c r="E13" s="8">
        <v>70</v>
      </c>
      <c r="F13" s="8">
        <v>79.6</v>
      </c>
      <c r="G13" s="8">
        <v>64.7</v>
      </c>
      <c r="H13" s="8">
        <v>83.6</v>
      </c>
      <c r="I13" s="8">
        <v>82.1</v>
      </c>
      <c r="J13" s="8">
        <v>82.4</v>
      </c>
      <c r="K13" s="8">
        <v>86.6</v>
      </c>
      <c r="L13" s="8">
        <v>49.9</v>
      </c>
      <c r="M13" s="8">
        <v>82</v>
      </c>
      <c r="N13" s="8">
        <v>71.8</v>
      </c>
      <c r="O13" s="8">
        <v>71.4</v>
      </c>
      <c r="P13" s="8">
        <v>79.2</v>
      </c>
      <c r="Q13" s="8">
        <v>74.7</v>
      </c>
      <c r="R13" s="9">
        <v>81.6</v>
      </c>
      <c r="S13" s="23"/>
      <c r="T13" s="2"/>
      <c r="U13" s="24">
        <f>C13/$B13*100</f>
        <v>116.88311688311688</v>
      </c>
      <c r="V13" s="24">
        <f>D13/$B13*100</f>
        <v>94.67532467532467</v>
      </c>
      <c r="W13" s="24">
        <f>E13/$B13*100</f>
        <v>90.9090909090909</v>
      </c>
      <c r="X13" s="24">
        <f>F13/$B13*100</f>
        <v>103.37662337662337</v>
      </c>
      <c r="Y13" s="24">
        <f>G13/$B13*100</f>
        <v>84.02597402597402</v>
      </c>
      <c r="Z13" s="24">
        <f>H13/$B13*100</f>
        <v>108.57142857142857</v>
      </c>
      <c r="AA13" s="24">
        <f>I13/$B13*100</f>
        <v>106.62337662337661</v>
      </c>
      <c r="AB13" s="24">
        <f>J13/$B13*100</f>
        <v>107.01298701298703</v>
      </c>
      <c r="AC13" s="24">
        <f>K13/$B13*100</f>
        <v>112.46753246753245</v>
      </c>
      <c r="AD13" s="24">
        <f>L13/$B13*100</f>
        <v>64.8051948051948</v>
      </c>
      <c r="AE13" s="24">
        <f>M13/$B13*100</f>
        <v>106.49350649350649</v>
      </c>
      <c r="AF13" s="24">
        <f>N13/$B13*100</f>
        <v>93.24675324675324</v>
      </c>
      <c r="AG13" s="24">
        <f>O13/$B13*100</f>
        <v>92.72727272727273</v>
      </c>
      <c r="AH13" s="24">
        <f>P13/$B13*100</f>
        <v>102.85714285714288</v>
      </c>
      <c r="AI13" s="24">
        <f>Q13/$B13*100</f>
        <v>97.01298701298701</v>
      </c>
      <c r="AJ13" s="24">
        <f>R13/$B13*100</f>
        <v>105.97402597402596</v>
      </c>
    </row>
    <row r="14" spans="1:36" ht="14.25" customHeight="1">
      <c r="A14" s="17" t="s">
        <v>13</v>
      </c>
      <c r="B14" s="5">
        <v>504</v>
      </c>
      <c r="C14" s="5">
        <v>513</v>
      </c>
      <c r="D14" s="5">
        <v>453</v>
      </c>
      <c r="E14" s="5">
        <v>451</v>
      </c>
      <c r="F14" s="5">
        <v>512</v>
      </c>
      <c r="G14" s="5">
        <v>513</v>
      </c>
      <c r="H14" s="5">
        <v>501</v>
      </c>
      <c r="I14" s="5">
        <v>534</v>
      </c>
      <c r="J14" s="5">
        <v>632</v>
      </c>
      <c r="K14" s="5">
        <v>454</v>
      </c>
      <c r="L14" s="5">
        <v>453</v>
      </c>
      <c r="M14" s="5">
        <v>463</v>
      </c>
      <c r="N14" s="5">
        <v>569</v>
      </c>
      <c r="O14" s="5">
        <v>435</v>
      </c>
      <c r="P14" s="5">
        <v>443</v>
      </c>
      <c r="Q14" s="5">
        <v>540</v>
      </c>
      <c r="R14" s="6">
        <v>482</v>
      </c>
      <c r="S14" s="23"/>
      <c r="T14" s="2"/>
      <c r="U14" s="25">
        <f>C14/$B14*100</f>
        <v>101.78571428571428</v>
      </c>
      <c r="V14" s="25">
        <f>D14/$B14*100</f>
        <v>89.88095238095238</v>
      </c>
      <c r="W14" s="25">
        <f>E14/$B14*100</f>
        <v>89.48412698412699</v>
      </c>
      <c r="X14" s="25">
        <f>F14/$B14*100</f>
        <v>101.58730158730158</v>
      </c>
      <c r="Y14" s="25">
        <f>G14/$B14*100</f>
        <v>101.78571428571428</v>
      </c>
      <c r="Z14" s="25">
        <f>H14/$B14*100</f>
        <v>99.40476190476191</v>
      </c>
      <c r="AA14" s="25">
        <f>I14/$B14*100</f>
        <v>105.95238095238095</v>
      </c>
      <c r="AB14" s="25">
        <f>J14/$B14*100</f>
        <v>125.39682539682539</v>
      </c>
      <c r="AC14" s="25">
        <f>K14/$B14*100</f>
        <v>90.07936507936508</v>
      </c>
      <c r="AD14" s="25">
        <f>L14/$B14*100</f>
        <v>89.88095238095238</v>
      </c>
      <c r="AE14" s="25">
        <f>M14/$B14*100</f>
        <v>91.86507936507937</v>
      </c>
      <c r="AF14" s="25">
        <f>N14/$B14*100</f>
        <v>112.89682539682539</v>
      </c>
      <c r="AG14" s="25">
        <f>O14/$B14*100</f>
        <v>86.30952380952381</v>
      </c>
      <c r="AH14" s="25">
        <f>P14/$B14*100</f>
        <v>87.89682539682539</v>
      </c>
      <c r="AI14" s="25">
        <f>Q14/$B14*100</f>
        <v>107.14285714285714</v>
      </c>
      <c r="AJ14" s="25">
        <f>R14/$B14*100</f>
        <v>95.63492063492063</v>
      </c>
    </row>
    <row r="15" spans="1:36" ht="14.25" customHeight="1">
      <c r="A15" s="17" t="s">
        <v>14</v>
      </c>
      <c r="B15" s="5">
        <v>19.8</v>
      </c>
      <c r="C15" s="5">
        <v>29.5</v>
      </c>
      <c r="D15" s="5">
        <v>13.7</v>
      </c>
      <c r="E15" s="5">
        <v>13</v>
      </c>
      <c r="F15" s="5">
        <v>24.4</v>
      </c>
      <c r="G15" s="5">
        <v>28.5</v>
      </c>
      <c r="H15" s="5">
        <v>17.3</v>
      </c>
      <c r="I15" s="5">
        <v>24.7</v>
      </c>
      <c r="J15" s="5">
        <v>33.6</v>
      </c>
      <c r="K15" s="5">
        <v>15.8</v>
      </c>
      <c r="L15" s="5">
        <v>14.2</v>
      </c>
      <c r="M15" s="5">
        <v>16.7</v>
      </c>
      <c r="N15" s="5">
        <v>18.8</v>
      </c>
      <c r="O15" s="5">
        <v>8.5</v>
      </c>
      <c r="P15" s="5">
        <v>16.3</v>
      </c>
      <c r="Q15" s="5">
        <v>14.2</v>
      </c>
      <c r="R15" s="6">
        <v>31.4</v>
      </c>
      <c r="S15" s="23"/>
      <c r="T15" s="2"/>
      <c r="U15" s="24">
        <f>C15/$B15*100</f>
        <v>148.989898989899</v>
      </c>
      <c r="V15" s="24">
        <f>D15/$B15*100</f>
        <v>69.19191919191918</v>
      </c>
      <c r="W15" s="24">
        <f>E15/$B15*100</f>
        <v>65.65656565656566</v>
      </c>
      <c r="X15" s="24">
        <f>F15/$B15*100</f>
        <v>123.23232323232322</v>
      </c>
      <c r="Y15" s="24">
        <f>G15/$B15*100</f>
        <v>143.93939393939394</v>
      </c>
      <c r="Z15" s="24">
        <f>H15/$B15*100</f>
        <v>87.37373737373737</v>
      </c>
      <c r="AA15" s="24">
        <f>I15/$B15*100</f>
        <v>124.74747474747474</v>
      </c>
      <c r="AB15" s="24">
        <f>J15/$B15*100</f>
        <v>169.6969696969697</v>
      </c>
      <c r="AC15" s="24">
        <f>K15/$B15*100</f>
        <v>79.7979797979798</v>
      </c>
      <c r="AD15" s="24">
        <f>L15/$B15*100</f>
        <v>71.71717171717171</v>
      </c>
      <c r="AE15" s="24">
        <f>M15/$B15*100</f>
        <v>84.34343434343432</v>
      </c>
      <c r="AF15" s="24">
        <f>N15/$B15*100</f>
        <v>94.94949494949495</v>
      </c>
      <c r="AG15" s="24">
        <f>O15/$B15*100</f>
        <v>42.92929292929293</v>
      </c>
      <c r="AH15" s="24">
        <f>P15/$B15*100</f>
        <v>82.32323232323232</v>
      </c>
      <c r="AI15" s="24">
        <f>Q15/$B15*100</f>
        <v>71.71717171717171</v>
      </c>
      <c r="AJ15" s="24">
        <f>R15/$B15*100</f>
        <v>158.58585858585857</v>
      </c>
    </row>
    <row r="16" spans="1:36" ht="14.25" customHeight="1">
      <c r="A16" s="17" t="s">
        <v>15</v>
      </c>
      <c r="B16" s="5">
        <v>22.4</v>
      </c>
      <c r="C16" s="5">
        <v>23.1</v>
      </c>
      <c r="D16" s="5">
        <v>18</v>
      </c>
      <c r="E16" s="5">
        <v>23.9</v>
      </c>
      <c r="F16" s="5">
        <v>17</v>
      </c>
      <c r="G16" s="5">
        <v>24.5</v>
      </c>
      <c r="H16" s="5">
        <v>22.3</v>
      </c>
      <c r="I16" s="5">
        <v>27.5</v>
      </c>
      <c r="J16" s="5">
        <v>17.2</v>
      </c>
      <c r="K16" s="5">
        <v>17.6</v>
      </c>
      <c r="L16" s="5">
        <v>25.2</v>
      </c>
      <c r="M16" s="5">
        <v>23.4</v>
      </c>
      <c r="N16" s="5">
        <v>27</v>
      </c>
      <c r="O16" s="5">
        <v>20.2</v>
      </c>
      <c r="P16" s="5">
        <v>14.1</v>
      </c>
      <c r="Q16" s="5">
        <v>18.1</v>
      </c>
      <c r="R16" s="6">
        <v>20.4</v>
      </c>
      <c r="S16" s="23"/>
      <c r="T16" s="2"/>
      <c r="U16" s="25">
        <f>C16/$B16*100</f>
        <v>103.12500000000003</v>
      </c>
      <c r="V16" s="25">
        <f>D16/$B16*100</f>
        <v>80.35714285714286</v>
      </c>
      <c r="W16" s="25">
        <f>E16/$B16*100</f>
        <v>106.69642857142858</v>
      </c>
      <c r="X16" s="26">
        <f>F16/$B16*100</f>
        <v>75.89285714285715</v>
      </c>
      <c r="Y16" s="25">
        <f>G16/$B16*100</f>
        <v>109.375</v>
      </c>
      <c r="Z16" s="25">
        <f>H16/$B16*100</f>
        <v>99.55357142857144</v>
      </c>
      <c r="AA16" s="25">
        <f>I16/$B16*100</f>
        <v>122.76785714285714</v>
      </c>
      <c r="AB16" s="25">
        <f>J16/$B16*100</f>
        <v>76.78571428571429</v>
      </c>
      <c r="AC16" s="25">
        <f>K16/$B16*100</f>
        <v>78.57142857142858</v>
      </c>
      <c r="AD16" s="25">
        <f>L16/$B16*100</f>
        <v>112.5</v>
      </c>
      <c r="AE16" s="25">
        <f>M16/$B16*100</f>
        <v>104.46428571428572</v>
      </c>
      <c r="AF16" s="25">
        <f>N16/$B16*100</f>
        <v>120.5357142857143</v>
      </c>
      <c r="AG16" s="25">
        <f>O16/$B16*100</f>
        <v>90.17857142857143</v>
      </c>
      <c r="AH16" s="25">
        <f>P16/$B16*100</f>
        <v>62.94642857142857</v>
      </c>
      <c r="AI16" s="25">
        <f>Q16/$B16*100</f>
        <v>80.80357142857144</v>
      </c>
      <c r="AJ16" s="25">
        <f>R16/$B16*100</f>
        <v>91.07142857142857</v>
      </c>
    </row>
    <row r="17" spans="1:36" ht="14.25" customHeight="1">
      <c r="A17" s="17" t="s">
        <v>16</v>
      </c>
      <c r="B17" s="5">
        <v>2.6</v>
      </c>
      <c r="C17" s="5">
        <v>2.8</v>
      </c>
      <c r="D17" s="5">
        <v>2.2</v>
      </c>
      <c r="E17" s="5">
        <v>3.4</v>
      </c>
      <c r="F17" s="5">
        <v>1.5</v>
      </c>
      <c r="G17" s="5">
        <v>3.3</v>
      </c>
      <c r="H17" s="5">
        <v>3.5</v>
      </c>
      <c r="I17" s="5">
        <v>3.3</v>
      </c>
      <c r="J17" s="5">
        <v>1.1</v>
      </c>
      <c r="K17" s="5">
        <v>2.2</v>
      </c>
      <c r="L17" s="5">
        <v>1.8</v>
      </c>
      <c r="M17" s="5">
        <v>2.8</v>
      </c>
      <c r="N17" s="5">
        <v>3</v>
      </c>
      <c r="O17" s="5">
        <v>2.3</v>
      </c>
      <c r="P17" s="5">
        <v>1.1</v>
      </c>
      <c r="Q17" s="5">
        <v>1.2</v>
      </c>
      <c r="R17" s="6">
        <v>2.8</v>
      </c>
      <c r="S17" s="23"/>
      <c r="T17" s="2"/>
      <c r="U17" s="24">
        <f>C17/$B17*100</f>
        <v>107.6923076923077</v>
      </c>
      <c r="V17" s="24">
        <f>D17/$B17*100</f>
        <v>84.61538461538461</v>
      </c>
      <c r="W17" s="24">
        <f>E17/$B17*100</f>
        <v>130.76923076923077</v>
      </c>
      <c r="X17" s="24">
        <f>F17/$B17*100</f>
        <v>57.692307692307686</v>
      </c>
      <c r="Y17" s="24">
        <f>G17/$B17*100</f>
        <v>126.92307692307692</v>
      </c>
      <c r="Z17" s="24">
        <f>H17/$B17*100</f>
        <v>134.6153846153846</v>
      </c>
      <c r="AA17" s="24">
        <f>I17/$B17*100</f>
        <v>126.92307692307692</v>
      </c>
      <c r="AB17" s="24">
        <f>J17/$B17*100</f>
        <v>42.30769230769231</v>
      </c>
      <c r="AC17" s="24">
        <f>K17/$B17*100</f>
        <v>84.61538461538461</v>
      </c>
      <c r="AD17" s="24">
        <f>L17/$B17*100</f>
        <v>69.23076923076923</v>
      </c>
      <c r="AE17" s="24">
        <f>M17/$B17*100</f>
        <v>107.6923076923077</v>
      </c>
      <c r="AF17" s="24">
        <f>N17/$B17*100</f>
        <v>115.38461538461537</v>
      </c>
      <c r="AG17" s="24">
        <f>O17/$B17*100</f>
        <v>88.46153846153845</v>
      </c>
      <c r="AH17" s="24">
        <f>P17/$B17*100</f>
        <v>42.30769230769231</v>
      </c>
      <c r="AI17" s="24">
        <f>Q17/$B17*100</f>
        <v>46.15384615384615</v>
      </c>
      <c r="AJ17" s="24">
        <f>R17/$B17*100</f>
        <v>107.6923076923077</v>
      </c>
    </row>
    <row r="18" spans="1:36" ht="14.25" customHeight="1">
      <c r="A18" s="17" t="s">
        <v>17</v>
      </c>
      <c r="B18" s="5">
        <v>48.7</v>
      </c>
      <c r="C18" s="5">
        <v>51.9</v>
      </c>
      <c r="D18" s="5">
        <v>44.7</v>
      </c>
      <c r="E18" s="5">
        <v>52.4</v>
      </c>
      <c r="F18" s="5">
        <v>44.4</v>
      </c>
      <c r="G18" s="5">
        <v>53.5</v>
      </c>
      <c r="H18" s="5">
        <v>45.4</v>
      </c>
      <c r="I18" s="5">
        <v>47.9</v>
      </c>
      <c r="J18" s="5">
        <v>44.1</v>
      </c>
      <c r="K18" s="5">
        <v>40.9</v>
      </c>
      <c r="L18" s="5">
        <v>52.6</v>
      </c>
      <c r="M18" s="5">
        <v>42.4</v>
      </c>
      <c r="N18" s="5">
        <v>58.9</v>
      </c>
      <c r="O18" s="5">
        <v>45</v>
      </c>
      <c r="P18" s="5">
        <v>41.5</v>
      </c>
      <c r="Q18" s="5">
        <v>47.5</v>
      </c>
      <c r="R18" s="6">
        <v>48.2</v>
      </c>
      <c r="S18" s="23"/>
      <c r="T18" s="2"/>
      <c r="U18" s="25">
        <f>C18/$B18*100</f>
        <v>106.57084188911703</v>
      </c>
      <c r="V18" s="25">
        <f>D18/$B18*100</f>
        <v>91.78644763860369</v>
      </c>
      <c r="W18" s="25">
        <f>E18/$B18*100</f>
        <v>107.59753593429157</v>
      </c>
      <c r="X18" s="25">
        <f>F18/$B18*100</f>
        <v>91.17043121149896</v>
      </c>
      <c r="Y18" s="25">
        <f>G18/$B18*100</f>
        <v>109.85626283367556</v>
      </c>
      <c r="Z18" s="25">
        <f>H18/$B18*100</f>
        <v>93.22381930184804</v>
      </c>
      <c r="AA18" s="25">
        <f>I18/$B18*100</f>
        <v>98.35728952772072</v>
      </c>
      <c r="AB18" s="25">
        <f>J18/$B18*100</f>
        <v>90.55441478439424</v>
      </c>
      <c r="AC18" s="25">
        <f>K18/$B18*100</f>
        <v>83.9835728952772</v>
      </c>
      <c r="AD18" s="25">
        <f>L18/$B18*100</f>
        <v>108.00821355236138</v>
      </c>
      <c r="AE18" s="25">
        <f>M18/$B18*100</f>
        <v>87.06365503080082</v>
      </c>
      <c r="AF18" s="25">
        <f>N18/$B18*100</f>
        <v>120.94455852156057</v>
      </c>
      <c r="AG18" s="25">
        <f>O18/$B18*100</f>
        <v>92.40246406570841</v>
      </c>
      <c r="AH18" s="25">
        <f>P18/$B18*100</f>
        <v>85.21560574948664</v>
      </c>
      <c r="AI18" s="25">
        <f>Q18/$B18*100</f>
        <v>97.5359342915811</v>
      </c>
      <c r="AJ18" s="25">
        <f>R18/$B18*100</f>
        <v>98.97330595482546</v>
      </c>
    </row>
    <row r="19" spans="1:36" ht="14.25" customHeight="1">
      <c r="A19" s="17" t="s">
        <v>18</v>
      </c>
      <c r="B19" s="5">
        <v>48.3</v>
      </c>
      <c r="C19" s="5">
        <v>56.3</v>
      </c>
      <c r="D19" s="5">
        <v>45.5</v>
      </c>
      <c r="E19" s="5">
        <v>58.3</v>
      </c>
      <c r="F19" s="5">
        <v>44.2</v>
      </c>
      <c r="G19" s="5">
        <v>47.4</v>
      </c>
      <c r="H19" s="5">
        <v>48.7</v>
      </c>
      <c r="I19" s="5">
        <v>48.7</v>
      </c>
      <c r="J19" s="5">
        <v>42.5</v>
      </c>
      <c r="K19" s="5">
        <v>47.1</v>
      </c>
      <c r="L19" s="5">
        <v>53.3</v>
      </c>
      <c r="M19" s="5">
        <v>43.1</v>
      </c>
      <c r="N19" s="5">
        <v>52.7</v>
      </c>
      <c r="O19" s="5">
        <v>51.5</v>
      </c>
      <c r="P19" s="5">
        <v>38.9</v>
      </c>
      <c r="Q19" s="5">
        <v>40.4</v>
      </c>
      <c r="R19" s="6">
        <v>42.8</v>
      </c>
      <c r="S19" s="23"/>
      <c r="T19" s="2"/>
      <c r="U19" s="24">
        <f>C19/$B19*100</f>
        <v>116.5631469979296</v>
      </c>
      <c r="V19" s="24">
        <f>D19/$B19*100</f>
        <v>94.20289855072464</v>
      </c>
      <c r="W19" s="24">
        <f>E19/$B19*100</f>
        <v>120.70393374741202</v>
      </c>
      <c r="X19" s="24">
        <f>F19/$B19*100</f>
        <v>91.51138716356108</v>
      </c>
      <c r="Y19" s="24">
        <f>G19/$B19*100</f>
        <v>98.13664596273293</v>
      </c>
      <c r="Z19" s="24">
        <f>H19/$B19*100</f>
        <v>100.8281573498965</v>
      </c>
      <c r="AA19" s="24">
        <f>I19/$B19*100</f>
        <v>100.8281573498965</v>
      </c>
      <c r="AB19" s="24">
        <f>J19/$B19*100</f>
        <v>87.99171842650104</v>
      </c>
      <c r="AC19" s="24">
        <f>K19/$B19*100</f>
        <v>97.51552795031057</v>
      </c>
      <c r="AD19" s="24">
        <f>L19/$B19*100</f>
        <v>110.351966873706</v>
      </c>
      <c r="AE19" s="24">
        <f>M19/$B19*100</f>
        <v>89.23395445134577</v>
      </c>
      <c r="AF19" s="24">
        <f>N19/$B19*100</f>
        <v>109.10973084886129</v>
      </c>
      <c r="AG19" s="24">
        <f>O19/$B19*100</f>
        <v>106.62525879917185</v>
      </c>
      <c r="AH19" s="24">
        <f>P19/$B19*100</f>
        <v>80.53830227743272</v>
      </c>
      <c r="AI19" s="24">
        <f>Q19/$B19*100</f>
        <v>83.64389233954451</v>
      </c>
      <c r="AJ19" s="24">
        <f>R19/$B19*100</f>
        <v>88.6128364389234</v>
      </c>
    </row>
    <row r="20" spans="1:36" ht="14.25" customHeight="1">
      <c r="A20" s="17" t="s">
        <v>19</v>
      </c>
      <c r="B20" s="5">
        <v>239</v>
      </c>
      <c r="C20" s="5">
        <v>254</v>
      </c>
      <c r="D20" s="5">
        <v>254</v>
      </c>
      <c r="E20" s="5">
        <v>217</v>
      </c>
      <c r="F20" s="5">
        <v>258</v>
      </c>
      <c r="G20" s="5">
        <v>262</v>
      </c>
      <c r="H20" s="5">
        <v>212</v>
      </c>
      <c r="I20" s="5">
        <v>241</v>
      </c>
      <c r="J20" s="5">
        <v>226</v>
      </c>
      <c r="K20" s="5">
        <v>162</v>
      </c>
      <c r="L20" s="5">
        <v>214</v>
      </c>
      <c r="M20" s="5">
        <v>238</v>
      </c>
      <c r="N20" s="5">
        <v>258</v>
      </c>
      <c r="O20" s="5">
        <v>222</v>
      </c>
      <c r="P20" s="5">
        <v>233</v>
      </c>
      <c r="Q20" s="5">
        <v>259</v>
      </c>
      <c r="R20" s="6">
        <v>264</v>
      </c>
      <c r="S20" s="23"/>
      <c r="T20" s="2"/>
      <c r="U20" s="25">
        <f>C20/$B20*100</f>
        <v>106.27615062761507</v>
      </c>
      <c r="V20" s="25">
        <f>D20/$B20*100</f>
        <v>106.27615062761507</v>
      </c>
      <c r="W20" s="25">
        <f>E20/$B20*100</f>
        <v>90.7949790794979</v>
      </c>
      <c r="X20" s="25">
        <f>F20/$B20*100</f>
        <v>107.94979079497908</v>
      </c>
      <c r="Y20" s="25">
        <f>G20/$B20*100</f>
        <v>109.62343096234311</v>
      </c>
      <c r="Z20" s="25">
        <f>H20/$B20*100</f>
        <v>88.70292887029288</v>
      </c>
      <c r="AA20" s="25">
        <f>I20/$B20*100</f>
        <v>100.836820083682</v>
      </c>
      <c r="AB20" s="25">
        <f>J20/$B20*100</f>
        <v>94.56066945606695</v>
      </c>
      <c r="AC20" s="25">
        <f>K20/$B20*100</f>
        <v>67.78242677824268</v>
      </c>
      <c r="AD20" s="25">
        <f>L20/$B20*100</f>
        <v>89.5397489539749</v>
      </c>
      <c r="AE20" s="25">
        <f>M20/$B20*100</f>
        <v>99.581589958159</v>
      </c>
      <c r="AF20" s="25">
        <f>N20/$B20*100</f>
        <v>107.94979079497908</v>
      </c>
      <c r="AG20" s="25">
        <f>O20/$B20*100</f>
        <v>92.88702928870293</v>
      </c>
      <c r="AH20" s="25">
        <f>P20/$B20*100</f>
        <v>97.48953974895397</v>
      </c>
      <c r="AI20" s="25">
        <f>Q20/$B20*100</f>
        <v>108.36820083682008</v>
      </c>
      <c r="AJ20" s="25">
        <f>R20/$B20*100</f>
        <v>110.4602510460251</v>
      </c>
    </row>
    <row r="21" spans="1:36" ht="14.25" customHeight="1">
      <c r="A21" s="17" t="s">
        <v>20</v>
      </c>
      <c r="B21" s="5">
        <v>232</v>
      </c>
      <c r="C21" s="5">
        <v>248</v>
      </c>
      <c r="D21" s="5">
        <v>248</v>
      </c>
      <c r="E21" s="5">
        <v>209</v>
      </c>
      <c r="F21" s="5">
        <v>253</v>
      </c>
      <c r="G21" s="5">
        <v>254</v>
      </c>
      <c r="H21" s="5">
        <v>203</v>
      </c>
      <c r="I21" s="5">
        <v>233</v>
      </c>
      <c r="J21" s="5">
        <v>222</v>
      </c>
      <c r="K21" s="5">
        <v>156</v>
      </c>
      <c r="L21" s="5">
        <v>209</v>
      </c>
      <c r="M21" s="5">
        <v>233</v>
      </c>
      <c r="N21" s="5">
        <v>251</v>
      </c>
      <c r="O21" s="5">
        <v>214</v>
      </c>
      <c r="P21" s="5">
        <v>229</v>
      </c>
      <c r="Q21" s="5">
        <v>252</v>
      </c>
      <c r="R21" s="6">
        <v>259</v>
      </c>
      <c r="S21" s="23"/>
      <c r="T21" s="2"/>
      <c r="U21" s="24">
        <f>C21/$B21*100</f>
        <v>106.89655172413792</v>
      </c>
      <c r="V21" s="24">
        <f>D21/$B21*100</f>
        <v>106.89655172413792</v>
      </c>
      <c r="W21" s="24">
        <f>E21/$B21*100</f>
        <v>90.08620689655173</v>
      </c>
      <c r="X21" s="24">
        <f>F21/$B21*100</f>
        <v>109.05172413793103</v>
      </c>
      <c r="Y21" s="24">
        <f>G21/$B21*100</f>
        <v>109.48275862068965</v>
      </c>
      <c r="Z21" s="24">
        <f>H21/$B21*100</f>
        <v>87.5</v>
      </c>
      <c r="AA21" s="24">
        <f>I21/$B21*100</f>
        <v>100.43103448275863</v>
      </c>
      <c r="AB21" s="24">
        <f>J21/$B21*100</f>
        <v>95.6896551724138</v>
      </c>
      <c r="AC21" s="24">
        <f>K21/$B21*100</f>
        <v>67.24137931034483</v>
      </c>
      <c r="AD21" s="24">
        <f>L21/$B21*100</f>
        <v>90.08620689655173</v>
      </c>
      <c r="AE21" s="24">
        <f>M21/$B21*100</f>
        <v>100.43103448275863</v>
      </c>
      <c r="AF21" s="24">
        <f>N21/$B21*100</f>
        <v>108.1896551724138</v>
      </c>
      <c r="AG21" s="24">
        <f>O21/$B21*100</f>
        <v>92.24137931034483</v>
      </c>
      <c r="AH21" s="24">
        <f>P21/$B21*100</f>
        <v>98.70689655172413</v>
      </c>
      <c r="AI21" s="24">
        <f>Q21/$B21*100</f>
        <v>108.62068965517241</v>
      </c>
      <c r="AJ21" s="24">
        <f>R21/$B21*100</f>
        <v>111.63793103448276</v>
      </c>
    </row>
    <row r="22" spans="1:36" ht="14.25" customHeight="1">
      <c r="A22" s="17" t="s">
        <v>21</v>
      </c>
      <c r="B22" s="5">
        <v>16.3</v>
      </c>
      <c r="C22" s="5">
        <v>18.7</v>
      </c>
      <c r="D22" s="5">
        <v>13.1</v>
      </c>
      <c r="E22" s="5">
        <v>9.8</v>
      </c>
      <c r="F22" s="5">
        <v>18.7</v>
      </c>
      <c r="G22" s="5">
        <v>7.2</v>
      </c>
      <c r="H22" s="5">
        <v>19.7</v>
      </c>
      <c r="I22" s="5">
        <v>6.7</v>
      </c>
      <c r="J22" s="5">
        <v>6.8</v>
      </c>
      <c r="K22" s="5">
        <v>10.4</v>
      </c>
      <c r="L22" s="5">
        <v>11.1</v>
      </c>
      <c r="M22" s="5">
        <v>42.6</v>
      </c>
      <c r="N22" s="5">
        <v>7.2</v>
      </c>
      <c r="O22" s="5">
        <v>7</v>
      </c>
      <c r="P22" s="5">
        <v>33.3</v>
      </c>
      <c r="Q22" s="5">
        <v>15.8</v>
      </c>
      <c r="R22" s="6">
        <v>67</v>
      </c>
      <c r="S22" s="23"/>
      <c r="T22" s="2"/>
      <c r="U22" s="25">
        <f>C22/$B22*100</f>
        <v>114.72392638036808</v>
      </c>
      <c r="V22" s="25">
        <f>D22/$B22*100</f>
        <v>80.36809815950919</v>
      </c>
      <c r="W22" s="25">
        <f>E22/$B22*100</f>
        <v>60.122699386503065</v>
      </c>
      <c r="X22" s="25">
        <f>F22/$B22*100</f>
        <v>114.72392638036808</v>
      </c>
      <c r="Y22" s="25">
        <f>G22/$B22*100</f>
        <v>44.171779141104295</v>
      </c>
      <c r="Z22" s="25">
        <f>H22/$B22*100</f>
        <v>120.85889570552146</v>
      </c>
      <c r="AA22" s="25">
        <f>I22/$B22*100</f>
        <v>41.104294478527606</v>
      </c>
      <c r="AB22" s="25">
        <f>J22/$B22*100</f>
        <v>41.717791411042946</v>
      </c>
      <c r="AC22" s="25">
        <f>K22/$B22*100</f>
        <v>63.80368098159509</v>
      </c>
      <c r="AD22" s="25">
        <f>L22/$B22*100</f>
        <v>68.09815950920245</v>
      </c>
      <c r="AE22" s="25">
        <f>M22/$B22*100</f>
        <v>261.3496932515337</v>
      </c>
      <c r="AF22" s="25">
        <f>N22/$B22*100</f>
        <v>44.171779141104295</v>
      </c>
      <c r="AG22" s="25">
        <f>O22/$B22*100</f>
        <v>42.94478527607362</v>
      </c>
      <c r="AH22" s="25">
        <f>P22/$B22*100</f>
        <v>204.29447852760734</v>
      </c>
      <c r="AI22" s="25">
        <f>Q22/$B22*100</f>
        <v>96.93251533742331</v>
      </c>
      <c r="AJ22" s="25">
        <f>R22/$B22*100</f>
        <v>411.0429447852761</v>
      </c>
    </row>
    <row r="23" spans="1:36" s="2" customFormat="1" ht="14.2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3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4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3"/>
      <c r="S24" s="41"/>
      <c r="T24" s="34" t="s">
        <v>51</v>
      </c>
      <c r="U24" s="35">
        <f>SUM(U3:U22)</f>
        <v>2326.6414776525517</v>
      </c>
      <c r="V24" s="35">
        <f aca="true" t="shared" si="0" ref="V24:AJ24">SUM(V3:V22)</f>
        <v>1853.6259211486831</v>
      </c>
      <c r="W24" s="35">
        <f t="shared" si="0"/>
        <v>1908.6881282572822</v>
      </c>
      <c r="X24" s="35">
        <f t="shared" si="0"/>
        <v>1872.5812757532717</v>
      </c>
      <c r="Y24" s="35">
        <f t="shared" si="0"/>
        <v>2032.1642636511556</v>
      </c>
      <c r="Z24" s="35">
        <f t="shared" si="0"/>
        <v>2077.6680484041553</v>
      </c>
      <c r="AA24" s="35">
        <f t="shared" si="0"/>
        <v>1912.496041379346</v>
      </c>
      <c r="AB24" s="35">
        <f t="shared" si="0"/>
        <v>2049.2079358638844</v>
      </c>
      <c r="AC24" s="35">
        <f t="shared" si="0"/>
        <v>1728.0409585227728</v>
      </c>
      <c r="AD24" s="35">
        <f t="shared" si="0"/>
        <v>1750.8668215800144</v>
      </c>
      <c r="AE24" s="35">
        <f t="shared" si="0"/>
        <v>2121.2767437035905</v>
      </c>
      <c r="AF24" s="35">
        <f t="shared" si="0"/>
        <v>2232.132548079013</v>
      </c>
      <c r="AG24" s="35">
        <f t="shared" si="0"/>
        <v>1790.8705665710897</v>
      </c>
      <c r="AH24" s="35">
        <f t="shared" si="0"/>
        <v>1849.0751224077662</v>
      </c>
      <c r="AI24" s="35">
        <f t="shared" si="0"/>
        <v>1830.5891200283045</v>
      </c>
      <c r="AJ24" s="35">
        <f t="shared" si="0"/>
        <v>2285.543732600162</v>
      </c>
    </row>
    <row r="25" spans="1:36" ht="14.25" customHeight="1">
      <c r="A25" s="10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T25" s="36" t="s">
        <v>52</v>
      </c>
      <c r="U25" s="37">
        <f>SUM(U3:U13)</f>
        <v>1314.0179390654628</v>
      </c>
      <c r="V25" s="37">
        <f aca="true" t="shared" si="1" ref="V25:AJ25">SUM(V3:V13)</f>
        <v>1050.0503754026936</v>
      </c>
      <c r="W25" s="37">
        <f t="shared" si="1"/>
        <v>1046.7764212316742</v>
      </c>
      <c r="X25" s="37">
        <f t="shared" si="1"/>
        <v>999.769226410144</v>
      </c>
      <c r="Y25" s="37">
        <f t="shared" si="1"/>
        <v>1078.8702009824249</v>
      </c>
      <c r="Z25" s="37">
        <f t="shared" si="1"/>
        <v>1165.606791854141</v>
      </c>
      <c r="AA25" s="37">
        <f t="shared" si="1"/>
        <v>990.547655690971</v>
      </c>
      <c r="AB25" s="37">
        <f t="shared" si="1"/>
        <v>1224.5064849262637</v>
      </c>
      <c r="AC25" s="37">
        <f t="shared" si="1"/>
        <v>1014.6502125428442</v>
      </c>
      <c r="AD25" s="37">
        <f t="shared" si="1"/>
        <v>941.4536324653244</v>
      </c>
      <c r="AE25" s="37">
        <f t="shared" si="1"/>
        <v>1095.2517094138855</v>
      </c>
      <c r="AF25" s="37">
        <f t="shared" si="1"/>
        <v>1298.0003835834439</v>
      </c>
      <c r="AG25" s="37">
        <f t="shared" si="1"/>
        <v>1055.8907232021616</v>
      </c>
      <c r="AH25" s="37">
        <f t="shared" si="1"/>
        <v>1007.3561209533826</v>
      </c>
      <c r="AI25" s="37">
        <f t="shared" si="1"/>
        <v>1029.6704411253165</v>
      </c>
      <c r="AJ25" s="37">
        <f t="shared" si="1"/>
        <v>1011.8319478561137</v>
      </c>
    </row>
    <row r="26" spans="1:36" ht="14.25" customHeight="1">
      <c r="A26" s="2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34" t="s">
        <v>53</v>
      </c>
      <c r="U26" s="35">
        <f>SUM(U14:U22)</f>
        <v>1012.6235385870887</v>
      </c>
      <c r="V26" s="35">
        <f aca="true" t="shared" si="2" ref="V26:AJ26">SUM(V14:V22)</f>
        <v>803.5755457459895</v>
      </c>
      <c r="W26" s="35">
        <f t="shared" si="2"/>
        <v>861.9117070256084</v>
      </c>
      <c r="X26" s="35">
        <f t="shared" si="2"/>
        <v>872.8120493431279</v>
      </c>
      <c r="Y26" s="35">
        <f t="shared" si="2"/>
        <v>953.2940626687307</v>
      </c>
      <c r="Z26" s="35">
        <f t="shared" si="2"/>
        <v>912.0612565500143</v>
      </c>
      <c r="AA26" s="35">
        <f t="shared" si="2"/>
        <v>921.9483856883751</v>
      </c>
      <c r="AB26" s="35">
        <f t="shared" si="2"/>
        <v>824.7014509376207</v>
      </c>
      <c r="AC26" s="35">
        <f t="shared" si="2"/>
        <v>713.3907459799284</v>
      </c>
      <c r="AD26" s="35">
        <f t="shared" si="2"/>
        <v>809.4131891146899</v>
      </c>
      <c r="AE26" s="35">
        <f t="shared" si="2"/>
        <v>1026.025034289705</v>
      </c>
      <c r="AF26" s="35">
        <f t="shared" si="2"/>
        <v>934.1321644955691</v>
      </c>
      <c r="AG26" s="35">
        <f t="shared" si="2"/>
        <v>734.9798433689284</v>
      </c>
      <c r="AH26" s="35">
        <f t="shared" si="2"/>
        <v>841.7190014543834</v>
      </c>
      <c r="AI26" s="35">
        <f t="shared" si="2"/>
        <v>800.9186789029878</v>
      </c>
      <c r="AJ26" s="35">
        <f t="shared" si="2"/>
        <v>1273.7117847440484</v>
      </c>
    </row>
    <row r="27" spans="1: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2"/>
      <c r="U27" s="2"/>
      <c r="V27" s="2"/>
      <c r="W27" s="2"/>
      <c r="X27" s="2"/>
      <c r="Y27" s="2"/>
      <c r="Z27" s="2"/>
      <c r="AA27" s="2"/>
    </row>
    <row r="28" spans="1:27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2"/>
      <c r="U28" s="2"/>
      <c r="V28" s="2"/>
      <c r="W28" s="2"/>
      <c r="X28" s="2"/>
      <c r="Y28" s="2"/>
      <c r="Z28" s="2"/>
      <c r="AA28" s="2"/>
    </row>
    <row r="29" spans="1:27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2"/>
      <c r="U29" s="2"/>
      <c r="V29" s="2"/>
      <c r="W29" s="2"/>
      <c r="X29" s="2"/>
      <c r="Y29" s="2"/>
      <c r="Z29" s="2"/>
      <c r="AA29" s="2"/>
    </row>
    <row r="30" spans="1:27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T30" s="2"/>
      <c r="U30" s="2"/>
      <c r="V30" s="2"/>
      <c r="W30" s="2"/>
      <c r="X30" s="2"/>
      <c r="Y30" s="2"/>
      <c r="Z30" s="2"/>
      <c r="AA30" s="2"/>
    </row>
    <row r="31" spans="1:27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T31" s="2"/>
      <c r="U31" s="2"/>
      <c r="V31" s="2"/>
      <c r="W31" s="2"/>
      <c r="X31" s="2"/>
      <c r="Y31" s="2"/>
      <c r="Z31" s="2"/>
      <c r="AA31" s="2"/>
    </row>
    <row r="32" spans="1:27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T32" s="2"/>
      <c r="U32" s="2"/>
      <c r="V32" s="2"/>
      <c r="W32" s="2"/>
      <c r="X32" s="2"/>
      <c r="Y32" s="2"/>
      <c r="Z32" s="2"/>
      <c r="AA32" s="2"/>
    </row>
    <row r="33" spans="1:27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T33" s="2"/>
      <c r="U33" s="2"/>
      <c r="V33" s="2"/>
      <c r="W33" s="2"/>
      <c r="X33" s="2"/>
      <c r="Y33" s="2"/>
      <c r="Z33" s="2"/>
      <c r="AA33" s="2"/>
    </row>
    <row r="34" spans="1:27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2"/>
      <c r="U34" s="2"/>
      <c r="V34" s="2"/>
      <c r="W34" s="2"/>
      <c r="X34" s="2"/>
      <c r="Y34" s="2"/>
      <c r="Z34" s="2"/>
      <c r="AA34" s="2"/>
    </row>
    <row r="35" spans="1:27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2"/>
      <c r="U35" s="2"/>
      <c r="V35" s="2"/>
      <c r="W35" s="2"/>
      <c r="X35" s="2"/>
      <c r="Y35" s="2"/>
      <c r="Z35" s="2"/>
      <c r="AA35" s="2"/>
    </row>
    <row r="36" spans="1:27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  <c r="U36" s="2"/>
      <c r="V36" s="2"/>
      <c r="W36" s="2"/>
      <c r="X36" s="2"/>
      <c r="Y36" s="2"/>
      <c r="Z36" s="2"/>
      <c r="AA36" s="2"/>
    </row>
    <row r="37" spans="1:2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T37" s="2"/>
      <c r="U37" s="2"/>
      <c r="V37" s="2"/>
      <c r="W37" s="2"/>
      <c r="X37" s="2"/>
      <c r="Y37" s="2"/>
      <c r="Z37" s="2"/>
      <c r="AA37" s="2"/>
    </row>
    <row r="38" spans="1:27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  <c r="U38" s="2"/>
      <c r="V38" s="2"/>
      <c r="W38" s="2"/>
      <c r="X38" s="2"/>
      <c r="Y38" s="2"/>
      <c r="Z38" s="2"/>
      <c r="AA38" s="2"/>
    </row>
    <row r="39" spans="1:27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T39" s="2"/>
      <c r="U39" s="2"/>
      <c r="V39" s="2"/>
      <c r="W39" s="2"/>
      <c r="X39" s="2"/>
      <c r="Y39" s="2"/>
      <c r="Z39" s="2"/>
      <c r="AA39" s="2"/>
    </row>
    <row r="40" spans="1:27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T41" s="2"/>
      <c r="U41" s="2"/>
      <c r="V41" s="2"/>
      <c r="W41" s="2"/>
      <c r="X41" s="2"/>
      <c r="Y41" s="2"/>
      <c r="Z41" s="2"/>
      <c r="AA41" s="2"/>
    </row>
    <row r="42" spans="1:27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T44" s="2"/>
      <c r="U44" s="2"/>
      <c r="V44" s="2"/>
      <c r="W44" s="2"/>
      <c r="X44" s="2"/>
      <c r="Y44" s="2"/>
      <c r="Z44" s="2"/>
      <c r="AA44" s="2"/>
    </row>
    <row r="45" spans="1:27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T46" s="2"/>
      <c r="U46" s="2"/>
      <c r="V46" s="2"/>
      <c r="W46" s="2"/>
      <c r="X46" s="2"/>
      <c r="Y46" s="2"/>
      <c r="Z46" s="2"/>
      <c r="AA46" s="2"/>
    </row>
    <row r="47" spans="1:2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T48" s="2"/>
      <c r="U48" s="2"/>
      <c r="V48" s="2"/>
      <c r="W48" s="2"/>
      <c r="X48" s="2"/>
      <c r="Y48" s="2"/>
      <c r="Z48" s="2"/>
      <c r="AA48" s="2"/>
    </row>
    <row r="49" spans="1:27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  <c r="U71" s="2"/>
      <c r="V71" s="2"/>
      <c r="W71" s="2"/>
      <c r="X71" s="2"/>
      <c r="Y71" s="2"/>
      <c r="Z71" s="2"/>
      <c r="AA71" s="2"/>
    </row>
    <row r="72" spans="1:27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U73" s="2"/>
      <c r="V73" s="2"/>
      <c r="W73" s="2"/>
      <c r="X73" s="2"/>
      <c r="Y73" s="2"/>
      <c r="Z73" s="2"/>
      <c r="AA73" s="2"/>
    </row>
    <row r="74" spans="1:27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U74" s="2"/>
      <c r="V74" s="2"/>
      <c r="W74" s="2"/>
      <c r="X74" s="2"/>
      <c r="Y74" s="2"/>
      <c r="Z74" s="2"/>
      <c r="AA74" s="2"/>
    </row>
    <row r="75" spans="1:27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T89" s="2"/>
      <c r="U89" s="2"/>
      <c r="V89" s="2"/>
      <c r="W89" s="2"/>
      <c r="X89" s="2"/>
      <c r="Y89" s="2"/>
      <c r="Z89" s="2"/>
      <c r="AA89" s="2"/>
    </row>
    <row r="90" spans="1:27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T92" s="2"/>
      <c r="U92" s="2"/>
      <c r="V92" s="2"/>
      <c r="W92" s="2"/>
      <c r="X92" s="2"/>
      <c r="Y92" s="2"/>
      <c r="Z92" s="2"/>
      <c r="AA92" s="2"/>
    </row>
    <row r="93" spans="1:27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T94" s="2"/>
      <c r="U94" s="2"/>
      <c r="V94" s="2"/>
      <c r="W94" s="2"/>
      <c r="X94" s="2"/>
      <c r="Y94" s="2"/>
      <c r="Z94" s="2"/>
      <c r="AA94" s="2"/>
    </row>
    <row r="95" spans="1:27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T96" s="2"/>
      <c r="U96" s="2"/>
      <c r="V96" s="2"/>
      <c r="W96" s="2"/>
      <c r="X96" s="2"/>
      <c r="Y96" s="2"/>
      <c r="Z96" s="2"/>
      <c r="AA96" s="2"/>
    </row>
    <row r="97" spans="1:2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T98" s="2"/>
      <c r="U98" s="2"/>
      <c r="V98" s="2"/>
      <c r="W98" s="2"/>
      <c r="X98" s="2"/>
      <c r="Y98" s="2"/>
      <c r="Z98" s="2"/>
      <c r="AA98" s="2"/>
    </row>
    <row r="99" spans="1:27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T99" s="2"/>
      <c r="U99" s="2"/>
      <c r="V99" s="2"/>
      <c r="W99" s="2"/>
      <c r="X99" s="2"/>
      <c r="Y99" s="2"/>
      <c r="Z99" s="2"/>
      <c r="AA99" s="2"/>
    </row>
    <row r="100" spans="1:27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T101" s="2"/>
      <c r="U101" s="2"/>
      <c r="V101" s="2"/>
      <c r="W101" s="2"/>
      <c r="X101" s="2"/>
      <c r="Y101" s="2"/>
      <c r="Z101" s="2"/>
      <c r="AA101" s="2"/>
    </row>
    <row r="102" spans="1:27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T102" s="2"/>
      <c r="U102" s="2"/>
      <c r="V102" s="2"/>
      <c r="W102" s="2"/>
      <c r="X102" s="2"/>
      <c r="Y102" s="2"/>
      <c r="Z102" s="2"/>
      <c r="AA102" s="2"/>
    </row>
    <row r="103" spans="1:27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T169" s="2"/>
      <c r="U169" s="2"/>
      <c r="V169" s="2"/>
      <c r="W169" s="2"/>
      <c r="X169" s="2"/>
      <c r="Y169" s="2"/>
      <c r="Z169" s="2"/>
      <c r="AA169" s="2"/>
    </row>
    <row r="170" spans="1:27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T170" s="2"/>
      <c r="U170" s="2"/>
      <c r="V170" s="2"/>
      <c r="W170" s="2"/>
      <c r="X170" s="2"/>
      <c r="Y170" s="2"/>
      <c r="Z170" s="2"/>
      <c r="AA170" s="2"/>
    </row>
    <row r="171" spans="1:27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T171" s="2"/>
      <c r="U171" s="2"/>
      <c r="V171" s="2"/>
      <c r="W171" s="2"/>
      <c r="X171" s="2"/>
      <c r="Y171" s="2"/>
      <c r="Z171" s="2"/>
      <c r="AA171" s="2"/>
    </row>
    <row r="172" spans="1:27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T172" s="2"/>
      <c r="U172" s="2"/>
      <c r="V172" s="2"/>
      <c r="W172" s="2"/>
      <c r="X172" s="2"/>
      <c r="Y172" s="2"/>
      <c r="Z172" s="2"/>
      <c r="AA172" s="2"/>
    </row>
    <row r="173" spans="1:27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T173" s="2"/>
      <c r="U173" s="2"/>
      <c r="V173" s="2"/>
      <c r="W173" s="2"/>
      <c r="X173" s="2"/>
      <c r="Y173" s="2"/>
      <c r="Z173" s="2"/>
      <c r="AA173" s="2"/>
    </row>
    <row r="174" spans="1:27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T174" s="2"/>
      <c r="U174" s="2"/>
      <c r="V174" s="2"/>
      <c r="W174" s="2"/>
      <c r="X174" s="2"/>
      <c r="Y174" s="2"/>
      <c r="Z174" s="2"/>
      <c r="AA174" s="2"/>
    </row>
    <row r="175" spans="1:27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T175" s="2"/>
      <c r="U175" s="2"/>
      <c r="V175" s="2"/>
      <c r="W175" s="2"/>
      <c r="X175" s="2"/>
      <c r="Y175" s="2"/>
      <c r="Z175" s="2"/>
      <c r="AA175" s="2"/>
    </row>
    <row r="176" spans="1:27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T176" s="2"/>
      <c r="U176" s="2"/>
      <c r="V176" s="2"/>
      <c r="W176" s="2"/>
      <c r="X176" s="2"/>
      <c r="Y176" s="2"/>
      <c r="Z176" s="2"/>
      <c r="AA176" s="2"/>
    </row>
    <row r="177" spans="1:2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T177" s="2"/>
      <c r="U177" s="2"/>
      <c r="V177" s="2"/>
      <c r="W177" s="2"/>
      <c r="X177" s="2"/>
      <c r="Y177" s="2"/>
      <c r="Z177" s="2"/>
      <c r="AA177" s="2"/>
    </row>
    <row r="178" spans="1:27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T178" s="2"/>
      <c r="U178" s="2"/>
      <c r="V178" s="2"/>
      <c r="W178" s="2"/>
      <c r="X178" s="2"/>
      <c r="Y178" s="2"/>
      <c r="Z178" s="2"/>
      <c r="AA178" s="2"/>
    </row>
    <row r="179" spans="1:27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</row>
    <row r="182" spans="1:27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T182" s="2"/>
      <c r="U182" s="2"/>
      <c r="V182" s="2"/>
      <c r="W182" s="2"/>
      <c r="X182" s="2"/>
      <c r="Y182" s="2"/>
      <c r="Z182" s="2"/>
      <c r="AA182" s="2"/>
    </row>
    <row r="183" spans="1:27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T183" s="2"/>
      <c r="U183" s="2"/>
      <c r="V183" s="2"/>
      <c r="W183" s="2"/>
      <c r="X183" s="2"/>
      <c r="Y183" s="2"/>
      <c r="Z183" s="2"/>
      <c r="AA183" s="2"/>
    </row>
    <row r="184" spans="1:27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T184" s="2"/>
      <c r="U184" s="2"/>
      <c r="V184" s="2"/>
      <c r="W184" s="2"/>
      <c r="X184" s="2"/>
      <c r="Y184" s="2"/>
      <c r="Z184" s="2"/>
      <c r="AA184" s="2"/>
    </row>
    <row r="185" spans="1:27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T185" s="2"/>
      <c r="U185" s="2"/>
      <c r="V185" s="2"/>
      <c r="W185" s="2"/>
      <c r="X185" s="2"/>
      <c r="Y185" s="2"/>
      <c r="Z185" s="2"/>
      <c r="AA185" s="2"/>
    </row>
    <row r="186" spans="1:27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T186" s="2"/>
      <c r="U186" s="2"/>
      <c r="V186" s="2"/>
      <c r="W186" s="2"/>
      <c r="X186" s="2"/>
      <c r="Y186" s="2"/>
      <c r="Z186" s="2"/>
      <c r="AA186" s="2"/>
    </row>
    <row r="187" spans="1:2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T187" s="2"/>
      <c r="U187" s="2"/>
      <c r="V187" s="2"/>
      <c r="W187" s="2"/>
      <c r="X187" s="2"/>
      <c r="Y187" s="2"/>
      <c r="Z187" s="2"/>
      <c r="AA187" s="2"/>
    </row>
    <row r="188" spans="1:27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T188" s="2"/>
      <c r="U188" s="2"/>
      <c r="V188" s="2"/>
      <c r="W188" s="2"/>
      <c r="X188" s="2"/>
      <c r="Y188" s="2"/>
      <c r="Z188" s="2"/>
      <c r="AA188" s="2"/>
    </row>
    <row r="189" spans="1:27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T189" s="2"/>
      <c r="U189" s="2"/>
      <c r="V189" s="2"/>
      <c r="W189" s="2"/>
      <c r="X189" s="2"/>
      <c r="Y189" s="2"/>
      <c r="Z189" s="2"/>
      <c r="AA189" s="2"/>
    </row>
    <row r="190" spans="1:27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T190" s="2"/>
      <c r="U190" s="2"/>
      <c r="V190" s="2"/>
      <c r="W190" s="2"/>
      <c r="X190" s="2"/>
      <c r="Y190" s="2"/>
      <c r="Z190" s="2"/>
      <c r="AA190" s="2"/>
    </row>
    <row r="191" spans="1:27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T191" s="2"/>
      <c r="U191" s="2"/>
      <c r="V191" s="2"/>
      <c r="W191" s="2"/>
      <c r="X191" s="2"/>
      <c r="Y191" s="2"/>
      <c r="Z191" s="2"/>
      <c r="AA191" s="2"/>
    </row>
    <row r="192" spans="1:27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T192" s="2"/>
      <c r="U192" s="2"/>
      <c r="V192" s="2"/>
      <c r="W192" s="2"/>
      <c r="X192" s="2"/>
      <c r="Y192" s="2"/>
      <c r="Z192" s="2"/>
      <c r="AA192" s="2"/>
    </row>
    <row r="193" spans="1:27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T193" s="2"/>
      <c r="U193" s="2"/>
      <c r="V193" s="2"/>
      <c r="W193" s="2"/>
      <c r="X193" s="2"/>
      <c r="Y193" s="2"/>
      <c r="Z193" s="2"/>
      <c r="AA193" s="2"/>
    </row>
    <row r="194" spans="1:27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T194" s="2"/>
      <c r="U194" s="2"/>
      <c r="V194" s="2"/>
      <c r="W194" s="2"/>
      <c r="X194" s="2"/>
      <c r="Y194" s="2"/>
      <c r="Z194" s="2"/>
      <c r="AA194" s="2"/>
    </row>
    <row r="195" spans="1:27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T195" s="2"/>
      <c r="U195" s="2"/>
      <c r="V195" s="2"/>
      <c r="W195" s="2"/>
      <c r="X195" s="2"/>
      <c r="Y195" s="2"/>
      <c r="Z195" s="2"/>
      <c r="AA195" s="2"/>
    </row>
    <row r="196" spans="1:27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T196" s="2"/>
      <c r="U196" s="2"/>
      <c r="V196" s="2"/>
      <c r="W196" s="2"/>
      <c r="X196" s="2"/>
      <c r="Y196" s="2"/>
      <c r="Z196" s="2"/>
      <c r="AA196" s="2"/>
    </row>
    <row r="197" spans="1:2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T197" s="2"/>
      <c r="U197" s="2"/>
      <c r="V197" s="2"/>
      <c r="W197" s="2"/>
      <c r="X197" s="2"/>
      <c r="Y197" s="2"/>
      <c r="Z197" s="2"/>
      <c r="AA197" s="2"/>
    </row>
    <row r="198" spans="1:27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T198" s="2"/>
      <c r="U198" s="2"/>
      <c r="V198" s="2"/>
      <c r="W198" s="2"/>
      <c r="X198" s="2"/>
      <c r="Y198" s="2"/>
      <c r="Z198" s="2"/>
      <c r="AA198" s="2"/>
    </row>
    <row r="199" spans="1:27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T199" s="2"/>
      <c r="U199" s="2"/>
      <c r="V199" s="2"/>
      <c r="W199" s="2"/>
      <c r="X199" s="2"/>
      <c r="Y199" s="2"/>
      <c r="Z199" s="2"/>
      <c r="AA199" s="2"/>
    </row>
    <row r="200" spans="1:27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T200" s="2"/>
      <c r="U200" s="2"/>
      <c r="V200" s="2"/>
      <c r="W200" s="2"/>
      <c r="X200" s="2"/>
      <c r="Y200" s="2"/>
      <c r="Z200" s="2"/>
      <c r="AA200" s="2"/>
    </row>
    <row r="201" spans="1:27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T201" s="2"/>
      <c r="U201" s="2"/>
      <c r="V201" s="2"/>
      <c r="W201" s="2"/>
      <c r="X201" s="2"/>
      <c r="Y201" s="2"/>
      <c r="Z201" s="2"/>
      <c r="AA201" s="2"/>
    </row>
    <row r="202" spans="1:27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T202" s="2"/>
      <c r="U202" s="2"/>
      <c r="V202" s="2"/>
      <c r="W202" s="2"/>
      <c r="X202" s="2"/>
      <c r="Y202" s="2"/>
      <c r="Z202" s="2"/>
      <c r="AA202" s="2"/>
    </row>
    <row r="203" spans="1:27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T203" s="2"/>
      <c r="U203" s="2"/>
      <c r="V203" s="2"/>
      <c r="W203" s="2"/>
      <c r="X203" s="2"/>
      <c r="Y203" s="2"/>
      <c r="Z203" s="2"/>
      <c r="AA203" s="2"/>
    </row>
    <row r="204" spans="1:27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T205" s="2"/>
      <c r="U205" s="2"/>
      <c r="V205" s="2"/>
      <c r="W205" s="2"/>
      <c r="X205" s="2"/>
      <c r="Y205" s="2"/>
      <c r="Z205" s="2"/>
      <c r="AA205" s="2"/>
    </row>
    <row r="206" spans="1:27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T207" s="2"/>
      <c r="U207" s="2"/>
      <c r="V207" s="2"/>
      <c r="W207" s="2"/>
      <c r="X207" s="2"/>
      <c r="Y207" s="2"/>
      <c r="Z207" s="2"/>
      <c r="AA207" s="2"/>
    </row>
    <row r="208" spans="1:27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T208" s="2"/>
      <c r="U208" s="2"/>
      <c r="V208" s="2"/>
      <c r="W208" s="2"/>
      <c r="X208" s="2"/>
      <c r="Y208" s="2"/>
      <c r="Z208" s="2"/>
      <c r="AA208" s="2"/>
    </row>
    <row r="209" spans="1:27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T209" s="2"/>
      <c r="U209" s="2"/>
      <c r="V209" s="2"/>
      <c r="W209" s="2"/>
      <c r="X209" s="2"/>
      <c r="Y209" s="2"/>
      <c r="Z209" s="2"/>
      <c r="AA209" s="2"/>
    </row>
    <row r="210" spans="1:27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T210" s="2"/>
      <c r="U210" s="2"/>
      <c r="V210" s="2"/>
      <c r="W210" s="2"/>
      <c r="X210" s="2"/>
      <c r="Y210" s="2"/>
      <c r="Z210" s="2"/>
      <c r="AA210" s="2"/>
    </row>
    <row r="211" spans="1:27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T211" s="2"/>
      <c r="U211" s="2"/>
      <c r="V211" s="2"/>
      <c r="W211" s="2"/>
      <c r="X211" s="2"/>
      <c r="Y211" s="2"/>
      <c r="Z211" s="2"/>
      <c r="AA211" s="2"/>
    </row>
    <row r="212" spans="1:27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T213" s="2"/>
      <c r="U213" s="2"/>
      <c r="V213" s="2"/>
      <c r="W213" s="2"/>
      <c r="X213" s="2"/>
      <c r="Y213" s="2"/>
      <c r="Z213" s="2"/>
      <c r="AA213" s="2"/>
    </row>
    <row r="214" spans="1:27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T214" s="2"/>
      <c r="U214" s="2"/>
      <c r="V214" s="2"/>
      <c r="W214" s="2"/>
      <c r="X214" s="2"/>
      <c r="Y214" s="2"/>
      <c r="Z214" s="2"/>
      <c r="AA214" s="2"/>
    </row>
    <row r="215" spans="1:27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T217" s="2"/>
      <c r="U217" s="2"/>
      <c r="V217" s="2"/>
      <c r="W217" s="2"/>
      <c r="X217" s="2"/>
      <c r="Y217" s="2"/>
      <c r="Z217" s="2"/>
      <c r="AA217" s="2"/>
    </row>
    <row r="218" spans="1:27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T991" s="2"/>
      <c r="U991" s="2"/>
      <c r="V991" s="2"/>
      <c r="W991" s="2"/>
      <c r="X991" s="2"/>
      <c r="Y991" s="2"/>
      <c r="Z991" s="2"/>
      <c r="AA991" s="2"/>
    </row>
    <row r="992" spans="1:27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T992" s="2"/>
      <c r="U992" s="2"/>
      <c r="V992" s="2"/>
      <c r="W992" s="2"/>
      <c r="X992" s="2"/>
      <c r="Y992" s="2"/>
      <c r="Z992" s="2"/>
      <c r="AA992" s="2"/>
    </row>
    <row r="993" spans="1:27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T993" s="2"/>
      <c r="U993" s="2"/>
      <c r="V993" s="2"/>
      <c r="W993" s="2"/>
      <c r="X993" s="2"/>
      <c r="Y993" s="2"/>
      <c r="Z993" s="2"/>
      <c r="AA993" s="2"/>
    </row>
    <row r="994" spans="1:27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T994" s="2"/>
      <c r="U994" s="2"/>
      <c r="V994" s="2"/>
      <c r="W994" s="2"/>
      <c r="X994" s="2"/>
      <c r="Y994" s="2"/>
      <c r="Z994" s="2"/>
      <c r="AA994" s="2"/>
    </row>
    <row r="995" spans="1:27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T995" s="2"/>
      <c r="U995" s="2"/>
      <c r="V995" s="2"/>
      <c r="W995" s="2"/>
      <c r="X995" s="2"/>
      <c r="Y995" s="2"/>
      <c r="Z995" s="2"/>
      <c r="AA995" s="2"/>
    </row>
    <row r="996" spans="1:27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T996" s="2"/>
      <c r="U996" s="2"/>
      <c r="V996" s="2"/>
      <c r="W996" s="2"/>
      <c r="X996" s="2"/>
      <c r="Y996" s="2"/>
      <c r="Z996" s="2"/>
      <c r="AA996" s="2"/>
    </row>
    <row r="997" spans="1:2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T997" s="2"/>
      <c r="U997" s="2"/>
      <c r="V997" s="2"/>
      <c r="W997" s="2"/>
      <c r="X997" s="2"/>
      <c r="Y997" s="2"/>
      <c r="Z997" s="2"/>
      <c r="AA997" s="2"/>
    </row>
    <row r="998" spans="1:27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T998" s="2"/>
      <c r="U998" s="2"/>
      <c r="V998" s="2"/>
      <c r="W998" s="2"/>
      <c r="X998" s="2"/>
      <c r="Y998" s="2"/>
      <c r="Z998" s="2"/>
      <c r="AA998" s="2"/>
    </row>
    <row r="999" spans="1:27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T999" s="2"/>
      <c r="U999" s="2"/>
      <c r="V999" s="2"/>
      <c r="W999" s="2"/>
      <c r="X999" s="2"/>
      <c r="Y999" s="2"/>
      <c r="Z999" s="2"/>
      <c r="AA999" s="2"/>
    </row>
    <row r="1000" spans="1:27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T1001" s="2"/>
      <c r="U1001" s="2"/>
      <c r="V1001" s="2"/>
      <c r="W1001" s="2"/>
      <c r="X1001" s="2"/>
      <c r="Y1001" s="2"/>
      <c r="Z1001" s="2"/>
      <c r="AA1001" s="2"/>
    </row>
  </sheetData>
  <mergeCells count="1">
    <mergeCell ref="C1:R1"/>
  </mergeCells>
  <printOptions/>
  <pageMargins left="0" right="0" top="0.138888888888889" bottom="0.138888888888889" header="0" footer="0"/>
  <pageSetup horizontalDpi="600" verticalDpi="600"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K48" sqref="K48"/>
    </sheetView>
  </sheetViews>
  <sheetFormatPr defaultColWidth="12.625" defaultRowHeight="15" customHeight="1"/>
  <cols>
    <col min="1" max="1" width="4.50390625" style="0" customWidth="1"/>
    <col min="2" max="2" width="19.25390625" style="0" customWidth="1"/>
    <col min="3" max="4" width="12.25390625" style="0" customWidth="1"/>
    <col min="5" max="6" width="10.625" style="0" customWidth="1"/>
    <col min="7" max="7" width="11.625" style="0" customWidth="1"/>
    <col min="8" max="8" width="11.00390625" style="0" customWidth="1"/>
    <col min="9" max="9" width="8.625" style="0" customWidth="1"/>
    <col min="10" max="10" width="9.75390625" style="0" customWidth="1"/>
    <col min="11" max="11" width="17.625" style="0" customWidth="1"/>
    <col min="12" max="26" width="8.625" style="0" customWidth="1"/>
  </cols>
  <sheetData>
    <row r="1" spans="1:26" ht="14.25" customHeight="1">
      <c r="A1" s="1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43" t="s">
        <v>25</v>
      </c>
      <c r="B3" s="43"/>
      <c r="C3" s="47" t="s">
        <v>26</v>
      </c>
      <c r="D3" s="48"/>
      <c r="E3" s="47" t="s">
        <v>27</v>
      </c>
      <c r="F3" s="48"/>
      <c r="G3" s="47" t="s">
        <v>28</v>
      </c>
      <c r="H3" s="4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>
      <c r="A4" s="45"/>
      <c r="B4" s="42" t="s">
        <v>54</v>
      </c>
      <c r="C4" s="49" t="s">
        <v>29</v>
      </c>
      <c r="D4" s="49" t="s">
        <v>30</v>
      </c>
      <c r="E4" s="49" t="s">
        <v>29</v>
      </c>
      <c r="F4" s="49" t="s">
        <v>31</v>
      </c>
      <c r="G4" s="49" t="s">
        <v>29</v>
      </c>
      <c r="H4" s="49" t="s">
        <v>32</v>
      </c>
      <c r="I4" s="2"/>
      <c r="J4" s="52"/>
      <c r="K4" s="53" t="s">
        <v>54</v>
      </c>
      <c r="L4" s="54" t="s">
        <v>32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43">
        <v>1</v>
      </c>
      <c r="B5" s="46" t="s">
        <v>33</v>
      </c>
      <c r="C5" s="43">
        <v>1314.02</v>
      </c>
      <c r="D5" s="43">
        <f>C5/11</f>
        <v>119.45636363636363</v>
      </c>
      <c r="E5" s="43">
        <v>1012.62</v>
      </c>
      <c r="F5" s="43">
        <f>E5/9</f>
        <v>112.51333333333334</v>
      </c>
      <c r="G5" s="43">
        <v>2326.64</v>
      </c>
      <c r="H5" s="43">
        <f>G5/20</f>
        <v>116.332</v>
      </c>
      <c r="I5" s="2"/>
      <c r="J5" s="58">
        <v>1</v>
      </c>
      <c r="K5" s="56" t="s">
        <v>33</v>
      </c>
      <c r="L5" s="55">
        <f>G5/20</f>
        <v>116.332</v>
      </c>
      <c r="M5" s="2">
        <v>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45">
        <v>2</v>
      </c>
      <c r="B6" s="42" t="s">
        <v>34</v>
      </c>
      <c r="C6" s="44">
        <v>1050.05</v>
      </c>
      <c r="D6" s="45">
        <f aca="true" t="shared" si="0" ref="D6:D20">C6/11</f>
        <v>95.4590909090909</v>
      </c>
      <c r="E6" s="45">
        <v>803.58</v>
      </c>
      <c r="F6" s="51">
        <f aca="true" t="shared" si="1" ref="F6:F20">E6/9</f>
        <v>89.28666666666668</v>
      </c>
      <c r="G6" s="45">
        <v>1853.63</v>
      </c>
      <c r="H6" s="51">
        <f aca="true" t="shared" si="2" ref="H6:H20">G6/20</f>
        <v>92.6815</v>
      </c>
      <c r="I6" s="2"/>
      <c r="J6" s="59">
        <v>2</v>
      </c>
      <c r="K6" s="53" t="s">
        <v>34</v>
      </c>
      <c r="L6" s="57">
        <f>G6/20</f>
        <v>92.6815</v>
      </c>
      <c r="M6" s="2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43">
        <v>3</v>
      </c>
      <c r="B7" s="46" t="s">
        <v>35</v>
      </c>
      <c r="C7" s="43">
        <v>1046.78</v>
      </c>
      <c r="D7" s="43">
        <f t="shared" si="0"/>
        <v>95.16181818181818</v>
      </c>
      <c r="E7" s="43">
        <v>861.91</v>
      </c>
      <c r="F7" s="43">
        <f t="shared" si="1"/>
        <v>95.76777777777778</v>
      </c>
      <c r="G7" s="43">
        <v>1908.69</v>
      </c>
      <c r="H7" s="43">
        <f t="shared" si="2"/>
        <v>95.4345</v>
      </c>
      <c r="I7" s="2"/>
      <c r="J7" s="58">
        <v>3</v>
      </c>
      <c r="K7" s="56" t="s">
        <v>35</v>
      </c>
      <c r="L7" s="55">
        <f>G7/20</f>
        <v>95.4345</v>
      </c>
      <c r="M7" s="2">
        <v>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45">
        <v>4</v>
      </c>
      <c r="B8" s="42" t="s">
        <v>36</v>
      </c>
      <c r="C8" s="44">
        <v>999.77</v>
      </c>
      <c r="D8" s="45">
        <f t="shared" si="0"/>
        <v>90.88818181818182</v>
      </c>
      <c r="E8" s="45">
        <v>872.81</v>
      </c>
      <c r="F8" s="51">
        <f t="shared" si="1"/>
        <v>96.97888888888889</v>
      </c>
      <c r="G8" s="45">
        <v>1872.58</v>
      </c>
      <c r="H8" s="51">
        <f t="shared" si="2"/>
        <v>93.62899999999999</v>
      </c>
      <c r="I8" s="2"/>
      <c r="J8" s="59">
        <v>4</v>
      </c>
      <c r="K8" s="53" t="s">
        <v>36</v>
      </c>
      <c r="L8" s="57">
        <f>G8/20</f>
        <v>93.62899999999999</v>
      </c>
      <c r="M8" s="2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43">
        <v>5</v>
      </c>
      <c r="B9" s="46" t="s">
        <v>37</v>
      </c>
      <c r="C9" s="43">
        <v>1078.87</v>
      </c>
      <c r="D9" s="43">
        <f t="shared" si="0"/>
        <v>98.0790909090909</v>
      </c>
      <c r="E9" s="43">
        <v>953.29</v>
      </c>
      <c r="F9" s="43">
        <f t="shared" si="1"/>
        <v>105.9211111111111</v>
      </c>
      <c r="G9" s="43">
        <v>2032.16</v>
      </c>
      <c r="H9" s="43">
        <f t="shared" si="2"/>
        <v>101.608</v>
      </c>
      <c r="I9" s="2"/>
      <c r="J9" s="58">
        <v>5</v>
      </c>
      <c r="K9" s="56" t="s">
        <v>37</v>
      </c>
      <c r="L9" s="55">
        <f>G9/20</f>
        <v>101.608</v>
      </c>
      <c r="M9" s="2">
        <v>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45">
        <v>6</v>
      </c>
      <c r="B10" s="42" t="s">
        <v>38</v>
      </c>
      <c r="C10" s="44">
        <v>1165.61</v>
      </c>
      <c r="D10" s="45">
        <f t="shared" si="0"/>
        <v>105.96454545454544</v>
      </c>
      <c r="E10" s="45">
        <v>912.06</v>
      </c>
      <c r="F10" s="51">
        <f t="shared" si="1"/>
        <v>101.33999999999999</v>
      </c>
      <c r="G10" s="45">
        <v>2077.67</v>
      </c>
      <c r="H10" s="51">
        <f t="shared" si="2"/>
        <v>103.8835</v>
      </c>
      <c r="I10" s="2"/>
      <c r="J10" s="59">
        <v>6</v>
      </c>
      <c r="K10" s="53" t="s">
        <v>38</v>
      </c>
      <c r="L10" s="57">
        <f>G10/20</f>
        <v>103.8835</v>
      </c>
      <c r="M10" s="2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43">
        <v>7</v>
      </c>
      <c r="B11" s="46" t="s">
        <v>39</v>
      </c>
      <c r="C11" s="43">
        <v>990.55</v>
      </c>
      <c r="D11" s="43">
        <f t="shared" si="0"/>
        <v>90.05</v>
      </c>
      <c r="E11" s="43">
        <v>921.95</v>
      </c>
      <c r="F11" s="43">
        <f t="shared" si="1"/>
        <v>102.4388888888889</v>
      </c>
      <c r="G11" s="43">
        <v>1912.5</v>
      </c>
      <c r="H11" s="43">
        <f t="shared" si="2"/>
        <v>95.625</v>
      </c>
      <c r="I11" s="2"/>
      <c r="J11" s="58">
        <v>7</v>
      </c>
      <c r="K11" s="56" t="s">
        <v>39</v>
      </c>
      <c r="L11" s="55">
        <f>G11/20</f>
        <v>95.625</v>
      </c>
      <c r="M11" s="2">
        <v>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45">
        <v>8</v>
      </c>
      <c r="B12" s="42" t="s">
        <v>40</v>
      </c>
      <c r="C12" s="44">
        <v>1224.51</v>
      </c>
      <c r="D12" s="45">
        <f t="shared" si="0"/>
        <v>111.3190909090909</v>
      </c>
      <c r="E12" s="45">
        <v>824.7</v>
      </c>
      <c r="F12" s="51">
        <f t="shared" si="1"/>
        <v>91.63333333333334</v>
      </c>
      <c r="G12" s="45">
        <v>2049.21</v>
      </c>
      <c r="H12" s="51">
        <f t="shared" si="2"/>
        <v>102.4605</v>
      </c>
      <c r="I12" s="2"/>
      <c r="J12" s="59">
        <v>8</v>
      </c>
      <c r="K12" s="53" t="s">
        <v>40</v>
      </c>
      <c r="L12" s="57">
        <f>G12/20</f>
        <v>102.4605</v>
      </c>
      <c r="M12" s="2">
        <v>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43">
        <v>9</v>
      </c>
      <c r="B13" s="46" t="s">
        <v>41</v>
      </c>
      <c r="C13" s="43">
        <v>1014.65</v>
      </c>
      <c r="D13" s="43">
        <f t="shared" si="0"/>
        <v>92.24090909090908</v>
      </c>
      <c r="E13" s="43">
        <v>713.39</v>
      </c>
      <c r="F13" s="43">
        <f t="shared" si="1"/>
        <v>79.26555555555555</v>
      </c>
      <c r="G13" s="43">
        <v>1728.04</v>
      </c>
      <c r="H13" s="43">
        <f t="shared" si="2"/>
        <v>86.402</v>
      </c>
      <c r="I13" s="2"/>
      <c r="J13" s="58">
        <v>9</v>
      </c>
      <c r="K13" s="56" t="s">
        <v>41</v>
      </c>
      <c r="L13" s="55">
        <f>G13/20</f>
        <v>86.402</v>
      </c>
      <c r="M13" s="2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45">
        <v>10</v>
      </c>
      <c r="B14" s="42" t="s">
        <v>42</v>
      </c>
      <c r="C14" s="44">
        <v>941.45</v>
      </c>
      <c r="D14" s="45">
        <f t="shared" si="0"/>
        <v>85.58636363636364</v>
      </c>
      <c r="E14" s="45">
        <v>809.41</v>
      </c>
      <c r="F14" s="51">
        <f t="shared" si="1"/>
        <v>89.93444444444444</v>
      </c>
      <c r="G14" s="45">
        <v>1750.87</v>
      </c>
      <c r="H14" s="51">
        <f t="shared" si="2"/>
        <v>87.5435</v>
      </c>
      <c r="I14" s="2"/>
      <c r="J14" s="59">
        <v>10</v>
      </c>
      <c r="K14" s="53" t="s">
        <v>42</v>
      </c>
      <c r="L14" s="57">
        <f>G14/20</f>
        <v>87.5435</v>
      </c>
      <c r="M14" s="2">
        <v>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43">
        <v>11</v>
      </c>
      <c r="B15" s="46" t="s">
        <v>43</v>
      </c>
      <c r="C15" s="43">
        <v>1095.25</v>
      </c>
      <c r="D15" s="43">
        <f t="shared" si="0"/>
        <v>99.56818181818181</v>
      </c>
      <c r="E15" s="43">
        <v>1026.03</v>
      </c>
      <c r="F15" s="43">
        <f t="shared" si="1"/>
        <v>114.00333333333333</v>
      </c>
      <c r="G15" s="43">
        <v>2121.28</v>
      </c>
      <c r="H15" s="43">
        <f t="shared" si="2"/>
        <v>106.06400000000001</v>
      </c>
      <c r="I15" s="2"/>
      <c r="J15" s="58">
        <v>11</v>
      </c>
      <c r="K15" s="56" t="s">
        <v>43</v>
      </c>
      <c r="L15" s="55">
        <f>G15/20</f>
        <v>106.06400000000001</v>
      </c>
      <c r="M15" s="2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45">
        <v>12</v>
      </c>
      <c r="B16" s="42" t="s">
        <v>44</v>
      </c>
      <c r="C16" s="44">
        <v>1298</v>
      </c>
      <c r="D16" s="45">
        <f t="shared" si="0"/>
        <v>118</v>
      </c>
      <c r="E16" s="45">
        <v>934.13</v>
      </c>
      <c r="F16" s="51">
        <f t="shared" si="1"/>
        <v>103.79222222222222</v>
      </c>
      <c r="G16" s="45">
        <v>2232.13</v>
      </c>
      <c r="H16" s="51">
        <f t="shared" si="2"/>
        <v>111.60650000000001</v>
      </c>
      <c r="I16" s="2"/>
      <c r="J16" s="59">
        <v>12</v>
      </c>
      <c r="K16" s="53" t="s">
        <v>44</v>
      </c>
      <c r="L16" s="57">
        <f>G16/20</f>
        <v>111.60650000000001</v>
      </c>
      <c r="M16" s="2">
        <v>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43">
        <v>13</v>
      </c>
      <c r="B17" s="46" t="s">
        <v>45</v>
      </c>
      <c r="C17" s="43">
        <v>1055.89</v>
      </c>
      <c r="D17" s="43">
        <f t="shared" si="0"/>
        <v>95.99000000000001</v>
      </c>
      <c r="E17" s="43">
        <v>734.98</v>
      </c>
      <c r="F17" s="43">
        <f t="shared" si="1"/>
        <v>81.66444444444444</v>
      </c>
      <c r="G17" s="43">
        <v>1790.87</v>
      </c>
      <c r="H17" s="43">
        <f t="shared" si="2"/>
        <v>89.5435</v>
      </c>
      <c r="I17" s="2"/>
      <c r="J17" s="58">
        <v>13</v>
      </c>
      <c r="K17" s="56" t="s">
        <v>45</v>
      </c>
      <c r="L17" s="55">
        <f>G17/20</f>
        <v>89.5435</v>
      </c>
      <c r="M17" s="2">
        <v>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45">
        <v>14</v>
      </c>
      <c r="B18" s="42" t="s">
        <v>46</v>
      </c>
      <c r="C18" s="44">
        <v>1007.36</v>
      </c>
      <c r="D18" s="45">
        <f t="shared" si="0"/>
        <v>91.57818181818182</v>
      </c>
      <c r="E18" s="45">
        <v>841.72</v>
      </c>
      <c r="F18" s="51">
        <f t="shared" si="1"/>
        <v>93.52444444444444</v>
      </c>
      <c r="G18" s="45">
        <v>1849.08</v>
      </c>
      <c r="H18" s="51">
        <f t="shared" si="2"/>
        <v>92.454</v>
      </c>
      <c r="I18" s="2"/>
      <c r="J18" s="59">
        <v>14</v>
      </c>
      <c r="K18" s="53" t="s">
        <v>46</v>
      </c>
      <c r="L18" s="57">
        <f>G18/20</f>
        <v>92.454</v>
      </c>
      <c r="M18" s="2">
        <v>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43">
        <v>15</v>
      </c>
      <c r="B19" s="46" t="s">
        <v>47</v>
      </c>
      <c r="C19" s="43">
        <v>1029.67</v>
      </c>
      <c r="D19" s="43">
        <f t="shared" si="0"/>
        <v>93.60636363636364</v>
      </c>
      <c r="E19" s="43">
        <v>800.92</v>
      </c>
      <c r="F19" s="43">
        <f t="shared" si="1"/>
        <v>88.99111111111111</v>
      </c>
      <c r="G19" s="43">
        <v>1830.59</v>
      </c>
      <c r="H19" s="43">
        <f t="shared" si="2"/>
        <v>91.5295</v>
      </c>
      <c r="I19" s="2"/>
      <c r="J19" s="58">
        <v>15</v>
      </c>
      <c r="K19" s="56" t="s">
        <v>47</v>
      </c>
      <c r="L19" s="55">
        <f>G19/20</f>
        <v>91.5295</v>
      </c>
      <c r="M19" s="2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45">
        <v>16</v>
      </c>
      <c r="B20" s="42" t="s">
        <v>48</v>
      </c>
      <c r="C20" s="44">
        <v>1011.83</v>
      </c>
      <c r="D20" s="45">
        <f t="shared" si="0"/>
        <v>91.98454545454545</v>
      </c>
      <c r="E20" s="45">
        <v>1273.71</v>
      </c>
      <c r="F20" s="51">
        <f t="shared" si="1"/>
        <v>141.52333333333334</v>
      </c>
      <c r="G20" s="45">
        <v>2285.54</v>
      </c>
      <c r="H20" s="51">
        <f t="shared" si="2"/>
        <v>114.277</v>
      </c>
      <c r="I20" s="2"/>
      <c r="J20" s="59">
        <v>16</v>
      </c>
      <c r="K20" s="53" t="s">
        <v>48</v>
      </c>
      <c r="L20" s="57">
        <f>G20/20</f>
        <v>114.277</v>
      </c>
      <c r="M20" s="2">
        <v>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50"/>
      <c r="K21" s="50"/>
      <c r="L21" s="5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2" t="s">
        <v>55</v>
      </c>
      <c r="K22" s="19">
        <f>MAX(L5:L20)</f>
        <v>116.332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2" t="s">
        <v>56</v>
      </c>
      <c r="K23" s="19">
        <f>MIN(L5:L20)</f>
        <v>86.402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2" t="s">
        <v>57</v>
      </c>
      <c r="K24" s="19">
        <f>K22-K23</f>
        <v>29.929999999999993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2" t="s">
        <v>58</v>
      </c>
      <c r="K25" s="2">
        <v>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2" t="s">
        <v>59</v>
      </c>
      <c r="K26" s="20">
        <f>K24/K25</f>
        <v>5.985999999999999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60" t="s">
        <v>65</v>
      </c>
      <c r="J31" s="60"/>
      <c r="K31" s="60"/>
      <c r="L31" s="60"/>
      <c r="M31" s="6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60"/>
      <c r="J32" s="60"/>
      <c r="K32" s="60"/>
      <c r="L32" s="60"/>
      <c r="M32" s="6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60"/>
      <c r="J33" s="60"/>
      <c r="K33" s="60"/>
      <c r="L33" s="60"/>
      <c r="M33" s="6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60"/>
      <c r="J34" s="60"/>
      <c r="K34" s="60"/>
      <c r="L34" s="60"/>
      <c r="M34" s="6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60"/>
      <c r="J35" s="60"/>
      <c r="K35" s="60"/>
      <c r="L35" s="60"/>
      <c r="M35" s="6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60"/>
      <c r="J36" s="60"/>
      <c r="K36" s="60"/>
      <c r="L36" s="60"/>
      <c r="M36" s="6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60"/>
      <c r="J37" s="60"/>
      <c r="K37" s="60"/>
      <c r="L37" s="60"/>
      <c r="M37" s="60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60"/>
      <c r="J38" s="60"/>
      <c r="K38" s="60"/>
      <c r="L38" s="60"/>
      <c r="M38" s="6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60"/>
      <c r="J39" s="60"/>
      <c r="K39" s="60"/>
      <c r="L39" s="60"/>
      <c r="M39" s="6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60"/>
      <c r="J40" s="60"/>
      <c r="K40" s="60"/>
      <c r="L40" s="60"/>
      <c r="M40" s="6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60"/>
      <c r="J41" s="60"/>
      <c r="K41" s="60"/>
      <c r="L41" s="60"/>
      <c r="M41" s="6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60"/>
      <c r="J42" s="60"/>
      <c r="K42" s="60"/>
      <c r="L42" s="60"/>
      <c r="M42" s="6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60"/>
      <c r="J43" s="60"/>
      <c r="K43" s="60"/>
      <c r="L43" s="60"/>
      <c r="M43" s="6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 t="s">
        <v>49</v>
      </c>
      <c r="D47" s="22" t="s">
        <v>60</v>
      </c>
      <c r="E47" s="22" t="s">
        <v>61</v>
      </c>
      <c r="F47" s="22" t="s">
        <v>62</v>
      </c>
      <c r="G47" s="22" t="s">
        <v>63</v>
      </c>
      <c r="H47" s="22" t="s">
        <v>64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32"/>
      <c r="D49" s="32"/>
      <c r="E49" s="32"/>
      <c r="F49" s="32"/>
      <c r="G49" s="32"/>
      <c r="H49" s="32"/>
      <c r="I49" s="3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C3:D3"/>
    <mergeCell ref="E3:F3"/>
    <mergeCell ref="G3:H3"/>
    <mergeCell ref="I31:M43"/>
  </mergeCells>
  <printOptions/>
  <pageMargins left="0" right="0" top="0.138888888888889" bottom="0.138888888888889" header="0" footer="0"/>
  <pageSetup horizontalDpi="600" verticalDpi="600" orientation="portrait" paperSize="9"/>
  <headerFooter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2.625" defaultRowHeight="15" customHeight="1"/>
  <cols>
    <col min="1" max="1" width="10.625" style="0" customWidth="1"/>
    <col min="2" max="6" width="8.875" style="0" customWidth="1"/>
    <col min="7" max="26" width="8.625" style="0" customWidth="1"/>
  </cols>
  <sheetData>
    <row r="1" spans="1:26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left="0" right="0" top="0.138888888888889" bottom="0.138888888888889" header="0" footer="0"/>
  <pageSetup horizontalDpi="600" verticalDpi="600"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Zuzu</cp:lastModifiedBy>
  <dcterms:modified xsi:type="dcterms:W3CDTF">2020-10-22T04:11:37Z</dcterms:modified>
  <cp:category/>
  <cp:version/>
  <cp:contentType/>
  <cp:contentStatus/>
</cp:coreProperties>
</file>